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bkadmuser01\User\BK\lah01mar\Documents\AME\Aktivitetsplikt\Aktivitetskrav\"/>
    </mc:Choice>
  </mc:AlternateContent>
  <xr:revisionPtr revIDLastSave="0" documentId="8_{F8AC7040-0B2E-4372-93AA-BEC1B64D02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" sheetId="5" r:id="rId1"/>
    <sheet name="Jämf kommuner bas okt 2025" sheetId="2" r:id="rId2"/>
  </sheets>
  <definedNames>
    <definedName name="_xlnm._FilterDatabase" localSheetId="1" hidden="1">'Jämf kommuner bas okt 2025'!$A$13:$J$306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E14" i="2"/>
  <c r="B6" i="2" l="1"/>
  <c r="H21" i="2" l="1"/>
  <c r="H29" i="2"/>
  <c r="H37" i="2"/>
  <c r="H45" i="2"/>
  <c r="H53" i="2"/>
  <c r="H61" i="2"/>
  <c r="H69" i="2"/>
  <c r="H77" i="2"/>
  <c r="H85" i="2"/>
  <c r="H93" i="2"/>
  <c r="H101" i="2"/>
  <c r="H109" i="2"/>
  <c r="H117" i="2"/>
  <c r="H125" i="2"/>
  <c r="H133" i="2"/>
  <c r="H141" i="2"/>
  <c r="H149" i="2"/>
  <c r="H157" i="2"/>
  <c r="H165" i="2"/>
  <c r="H173" i="2"/>
  <c r="H181" i="2"/>
  <c r="H189" i="2"/>
  <c r="H197" i="2"/>
  <c r="H205" i="2"/>
  <c r="H213" i="2"/>
  <c r="H221" i="2"/>
  <c r="H229" i="2"/>
  <c r="H237" i="2"/>
  <c r="H245" i="2"/>
  <c r="H253" i="2"/>
  <c r="H261" i="2"/>
  <c r="H269" i="2"/>
  <c r="H277" i="2"/>
  <c r="H285" i="2"/>
  <c r="H293" i="2"/>
  <c r="H301" i="2"/>
  <c r="H302" i="2"/>
  <c r="H103" i="2"/>
  <c r="H159" i="2"/>
  <c r="H183" i="2"/>
  <c r="H207" i="2"/>
  <c r="H223" i="2"/>
  <c r="H239" i="2"/>
  <c r="H263" i="2"/>
  <c r="H279" i="2"/>
  <c r="H295" i="2"/>
  <c r="H232" i="2"/>
  <c r="H264" i="2"/>
  <c r="H296" i="2"/>
  <c r="H19" i="2"/>
  <c r="H83" i="2"/>
  <c r="H115" i="2"/>
  <c r="H147" i="2"/>
  <c r="H179" i="2"/>
  <c r="H219" i="2"/>
  <c r="H251" i="2"/>
  <c r="H283" i="2"/>
  <c r="H28" i="2"/>
  <c r="H60" i="2"/>
  <c r="H76" i="2"/>
  <c r="H116" i="2"/>
  <c r="H164" i="2"/>
  <c r="H188" i="2"/>
  <c r="H204" i="2"/>
  <c r="H244" i="2"/>
  <c r="H284" i="2"/>
  <c r="H22" i="2"/>
  <c r="H30" i="2"/>
  <c r="H38" i="2"/>
  <c r="H46" i="2"/>
  <c r="H54" i="2"/>
  <c r="H62" i="2"/>
  <c r="H70" i="2"/>
  <c r="H78" i="2"/>
  <c r="H86" i="2"/>
  <c r="H94" i="2"/>
  <c r="H102" i="2"/>
  <c r="H110" i="2"/>
  <c r="H118" i="2"/>
  <c r="H126" i="2"/>
  <c r="H134" i="2"/>
  <c r="H142" i="2"/>
  <c r="H150" i="2"/>
  <c r="H158" i="2"/>
  <c r="H166" i="2"/>
  <c r="H174" i="2"/>
  <c r="H182" i="2"/>
  <c r="H190" i="2"/>
  <c r="H198" i="2"/>
  <c r="H206" i="2"/>
  <c r="H214" i="2"/>
  <c r="H222" i="2"/>
  <c r="H230" i="2"/>
  <c r="H238" i="2"/>
  <c r="H246" i="2"/>
  <c r="H254" i="2"/>
  <c r="H262" i="2"/>
  <c r="H270" i="2"/>
  <c r="H278" i="2"/>
  <c r="H286" i="2"/>
  <c r="H294" i="2"/>
  <c r="H119" i="2"/>
  <c r="H151" i="2"/>
  <c r="H175" i="2"/>
  <c r="H191" i="2"/>
  <c r="H215" i="2"/>
  <c r="H231" i="2"/>
  <c r="H255" i="2"/>
  <c r="H271" i="2"/>
  <c r="H287" i="2"/>
  <c r="H248" i="2"/>
  <c r="H288" i="2"/>
  <c r="H43" i="2"/>
  <c r="H51" i="2"/>
  <c r="H67" i="2"/>
  <c r="H99" i="2"/>
  <c r="H139" i="2"/>
  <c r="H171" i="2"/>
  <c r="H203" i="2"/>
  <c r="H235" i="2"/>
  <c r="H267" i="2"/>
  <c r="H299" i="2"/>
  <c r="H44" i="2"/>
  <c r="H100" i="2"/>
  <c r="H140" i="2"/>
  <c r="H172" i="2"/>
  <c r="H196" i="2"/>
  <c r="H236" i="2"/>
  <c r="H292" i="2"/>
  <c r="H15" i="2"/>
  <c r="H23" i="2"/>
  <c r="H31" i="2"/>
  <c r="H39" i="2"/>
  <c r="H47" i="2"/>
  <c r="H55" i="2"/>
  <c r="H63" i="2"/>
  <c r="H71" i="2"/>
  <c r="H79" i="2"/>
  <c r="H87" i="2"/>
  <c r="H95" i="2"/>
  <c r="H111" i="2"/>
  <c r="H127" i="2"/>
  <c r="H135" i="2"/>
  <c r="H143" i="2"/>
  <c r="H167" i="2"/>
  <c r="H199" i="2"/>
  <c r="H247" i="2"/>
  <c r="H303" i="2"/>
  <c r="H272" i="2"/>
  <c r="H304" i="2"/>
  <c r="H35" i="2"/>
  <c r="H59" i="2"/>
  <c r="H91" i="2"/>
  <c r="H123" i="2"/>
  <c r="H155" i="2"/>
  <c r="H187" i="2"/>
  <c r="H211" i="2"/>
  <c r="H243" i="2"/>
  <c r="H275" i="2"/>
  <c r="H20" i="2"/>
  <c r="H52" i="2"/>
  <c r="H84" i="2"/>
  <c r="H108" i="2"/>
  <c r="H148" i="2"/>
  <c r="H16" i="2"/>
  <c r="H24" i="2"/>
  <c r="H32" i="2"/>
  <c r="H40" i="2"/>
  <c r="H48" i="2"/>
  <c r="H56" i="2"/>
  <c r="H64" i="2"/>
  <c r="H72" i="2"/>
  <c r="H80" i="2"/>
  <c r="H88" i="2"/>
  <c r="H96" i="2"/>
  <c r="H104" i="2"/>
  <c r="H112" i="2"/>
  <c r="H120" i="2"/>
  <c r="H128" i="2"/>
  <c r="H136" i="2"/>
  <c r="H144" i="2"/>
  <c r="H152" i="2"/>
  <c r="H160" i="2"/>
  <c r="H168" i="2"/>
  <c r="H176" i="2"/>
  <c r="H184" i="2"/>
  <c r="H192" i="2"/>
  <c r="H200" i="2"/>
  <c r="H208" i="2"/>
  <c r="H216" i="2"/>
  <c r="H224" i="2"/>
  <c r="H240" i="2"/>
  <c r="H256" i="2"/>
  <c r="H280" i="2"/>
  <c r="H27" i="2"/>
  <c r="H75" i="2"/>
  <c r="H107" i="2"/>
  <c r="H131" i="2"/>
  <c r="H163" i="2"/>
  <c r="H195" i="2"/>
  <c r="H227" i="2"/>
  <c r="H259" i="2"/>
  <c r="H291" i="2"/>
  <c r="H36" i="2"/>
  <c r="H68" i="2"/>
  <c r="H92" i="2"/>
  <c r="H124" i="2"/>
  <c r="H180" i="2"/>
  <c r="H220" i="2"/>
  <c r="H252" i="2"/>
  <c r="H276" i="2"/>
  <c r="H17" i="2"/>
  <c r="H25" i="2"/>
  <c r="H33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153" i="2"/>
  <c r="H161" i="2"/>
  <c r="H169" i="2"/>
  <c r="H177" i="2"/>
  <c r="H185" i="2"/>
  <c r="H193" i="2"/>
  <c r="H201" i="2"/>
  <c r="H209" i="2"/>
  <c r="H217" i="2"/>
  <c r="H225" i="2"/>
  <c r="H233" i="2"/>
  <c r="H241" i="2"/>
  <c r="H249" i="2"/>
  <c r="H257" i="2"/>
  <c r="H265" i="2"/>
  <c r="H273" i="2"/>
  <c r="H281" i="2"/>
  <c r="H289" i="2"/>
  <c r="H297" i="2"/>
  <c r="H156" i="2"/>
  <c r="H228" i="2"/>
  <c r="H268" i="2"/>
  <c r="H300" i="2"/>
  <c r="H18" i="2"/>
  <c r="H26" i="2"/>
  <c r="H34" i="2"/>
  <c r="H42" i="2"/>
  <c r="H50" i="2"/>
  <c r="H58" i="2"/>
  <c r="H66" i="2"/>
  <c r="H74" i="2"/>
  <c r="H82" i="2"/>
  <c r="H90" i="2"/>
  <c r="H98" i="2"/>
  <c r="H106" i="2"/>
  <c r="H114" i="2"/>
  <c r="H122" i="2"/>
  <c r="H130" i="2"/>
  <c r="H138" i="2"/>
  <c r="H146" i="2"/>
  <c r="H154" i="2"/>
  <c r="H162" i="2"/>
  <c r="H170" i="2"/>
  <c r="H178" i="2"/>
  <c r="H186" i="2"/>
  <c r="H194" i="2"/>
  <c r="H202" i="2"/>
  <c r="H210" i="2"/>
  <c r="H218" i="2"/>
  <c r="H226" i="2"/>
  <c r="H234" i="2"/>
  <c r="H242" i="2"/>
  <c r="H250" i="2"/>
  <c r="H258" i="2"/>
  <c r="H266" i="2"/>
  <c r="H274" i="2"/>
  <c r="H282" i="2"/>
  <c r="H290" i="2"/>
  <c r="H298" i="2"/>
  <c r="H132" i="2"/>
  <c r="H212" i="2"/>
  <c r="H260" i="2"/>
  <c r="B8" i="2"/>
  <c r="C304" i="2"/>
  <c r="D304" i="2" s="1"/>
  <c r="F304" i="2"/>
  <c r="G304" i="2" s="1"/>
  <c r="C303" i="2"/>
  <c r="D303" i="2" s="1"/>
  <c r="F303" i="2"/>
  <c r="G303" i="2" s="1"/>
  <c r="C302" i="2"/>
  <c r="D302" i="2" s="1"/>
  <c r="F302" i="2"/>
  <c r="G302" i="2" s="1"/>
  <c r="C301" i="2"/>
  <c r="D301" i="2" s="1"/>
  <c r="F301" i="2"/>
  <c r="G301" i="2" s="1"/>
  <c r="C300" i="2"/>
  <c r="D300" i="2" s="1"/>
  <c r="F300" i="2"/>
  <c r="G300" i="2" s="1"/>
  <c r="C299" i="2"/>
  <c r="D299" i="2" s="1"/>
  <c r="F299" i="2"/>
  <c r="G299" i="2" s="1"/>
  <c r="C298" i="2"/>
  <c r="D298" i="2" s="1"/>
  <c r="F298" i="2"/>
  <c r="G298" i="2" s="1"/>
  <c r="C297" i="2"/>
  <c r="D297" i="2" s="1"/>
  <c r="F297" i="2"/>
  <c r="G297" i="2" s="1"/>
  <c r="C296" i="2"/>
  <c r="D296" i="2" s="1"/>
  <c r="F296" i="2"/>
  <c r="G296" i="2" s="1"/>
  <c r="C295" i="2"/>
  <c r="D295" i="2" s="1"/>
  <c r="F295" i="2"/>
  <c r="G295" i="2" s="1"/>
  <c r="C294" i="2"/>
  <c r="D294" i="2" s="1"/>
  <c r="F294" i="2"/>
  <c r="G294" i="2" s="1"/>
  <c r="C293" i="2"/>
  <c r="D293" i="2" s="1"/>
  <c r="F293" i="2"/>
  <c r="G293" i="2" s="1"/>
  <c r="C292" i="2"/>
  <c r="D292" i="2" s="1"/>
  <c r="F292" i="2"/>
  <c r="G292" i="2" s="1"/>
  <c r="C291" i="2"/>
  <c r="D291" i="2" s="1"/>
  <c r="F291" i="2"/>
  <c r="G291" i="2" s="1"/>
  <c r="C290" i="2"/>
  <c r="D290" i="2" s="1"/>
  <c r="F290" i="2"/>
  <c r="G290" i="2" s="1"/>
  <c r="C289" i="2"/>
  <c r="D289" i="2" s="1"/>
  <c r="F289" i="2"/>
  <c r="G289" i="2" s="1"/>
  <c r="C288" i="2"/>
  <c r="D288" i="2" s="1"/>
  <c r="F288" i="2"/>
  <c r="G288" i="2" s="1"/>
  <c r="C287" i="2"/>
  <c r="D287" i="2" s="1"/>
  <c r="F287" i="2"/>
  <c r="G287" i="2" s="1"/>
  <c r="C286" i="2"/>
  <c r="D286" i="2" s="1"/>
  <c r="F286" i="2"/>
  <c r="G286" i="2" s="1"/>
  <c r="C285" i="2"/>
  <c r="D285" i="2" s="1"/>
  <c r="F285" i="2"/>
  <c r="G285" i="2" s="1"/>
  <c r="C284" i="2"/>
  <c r="D284" i="2" s="1"/>
  <c r="F284" i="2"/>
  <c r="G284" i="2" s="1"/>
  <c r="C283" i="2"/>
  <c r="D283" i="2" s="1"/>
  <c r="F283" i="2"/>
  <c r="G283" i="2" s="1"/>
  <c r="C282" i="2"/>
  <c r="D282" i="2" s="1"/>
  <c r="F282" i="2"/>
  <c r="G282" i="2" s="1"/>
  <c r="C281" i="2"/>
  <c r="D281" i="2" s="1"/>
  <c r="F281" i="2"/>
  <c r="G281" i="2" s="1"/>
  <c r="C280" i="2"/>
  <c r="D280" i="2" s="1"/>
  <c r="F280" i="2"/>
  <c r="G280" i="2" s="1"/>
  <c r="C279" i="2"/>
  <c r="D279" i="2" s="1"/>
  <c r="F279" i="2"/>
  <c r="G279" i="2" s="1"/>
  <c r="C278" i="2"/>
  <c r="D278" i="2" s="1"/>
  <c r="F278" i="2"/>
  <c r="G278" i="2" s="1"/>
  <c r="C277" i="2"/>
  <c r="D277" i="2" s="1"/>
  <c r="F277" i="2"/>
  <c r="G277" i="2" s="1"/>
  <c r="C276" i="2"/>
  <c r="D276" i="2" s="1"/>
  <c r="F276" i="2"/>
  <c r="G276" i="2" s="1"/>
  <c r="C275" i="2"/>
  <c r="D275" i="2" s="1"/>
  <c r="F275" i="2"/>
  <c r="G275" i="2" s="1"/>
  <c r="C274" i="2"/>
  <c r="D274" i="2" s="1"/>
  <c r="F274" i="2"/>
  <c r="G274" i="2" s="1"/>
  <c r="C273" i="2"/>
  <c r="D273" i="2" s="1"/>
  <c r="F273" i="2"/>
  <c r="G273" i="2" s="1"/>
  <c r="C272" i="2"/>
  <c r="D272" i="2" s="1"/>
  <c r="F272" i="2"/>
  <c r="G272" i="2" s="1"/>
  <c r="C271" i="2"/>
  <c r="D271" i="2" s="1"/>
  <c r="F271" i="2"/>
  <c r="G271" i="2" s="1"/>
  <c r="C270" i="2"/>
  <c r="D270" i="2" s="1"/>
  <c r="F270" i="2"/>
  <c r="G270" i="2" s="1"/>
  <c r="C269" i="2"/>
  <c r="D269" i="2" s="1"/>
  <c r="F269" i="2"/>
  <c r="G269" i="2" s="1"/>
  <c r="C268" i="2"/>
  <c r="D268" i="2" s="1"/>
  <c r="F268" i="2"/>
  <c r="G268" i="2" s="1"/>
  <c r="C267" i="2"/>
  <c r="D267" i="2" s="1"/>
  <c r="F267" i="2"/>
  <c r="G267" i="2" s="1"/>
  <c r="C266" i="2"/>
  <c r="D266" i="2" s="1"/>
  <c r="F266" i="2"/>
  <c r="G266" i="2" s="1"/>
  <c r="C265" i="2"/>
  <c r="D265" i="2" s="1"/>
  <c r="F265" i="2"/>
  <c r="G265" i="2" s="1"/>
  <c r="C264" i="2"/>
  <c r="D264" i="2" s="1"/>
  <c r="F264" i="2"/>
  <c r="G264" i="2" s="1"/>
  <c r="C263" i="2"/>
  <c r="D263" i="2" s="1"/>
  <c r="F263" i="2"/>
  <c r="G263" i="2" s="1"/>
  <c r="C262" i="2"/>
  <c r="D262" i="2" s="1"/>
  <c r="F262" i="2"/>
  <c r="G262" i="2" s="1"/>
  <c r="C261" i="2"/>
  <c r="D261" i="2" s="1"/>
  <c r="F261" i="2"/>
  <c r="G261" i="2" s="1"/>
  <c r="C260" i="2"/>
  <c r="D260" i="2" s="1"/>
  <c r="F260" i="2"/>
  <c r="G260" i="2" s="1"/>
  <c r="C259" i="2"/>
  <c r="D259" i="2" s="1"/>
  <c r="F259" i="2"/>
  <c r="G259" i="2" s="1"/>
  <c r="C258" i="2"/>
  <c r="D258" i="2" s="1"/>
  <c r="F258" i="2"/>
  <c r="G258" i="2" s="1"/>
  <c r="C257" i="2"/>
  <c r="D257" i="2" s="1"/>
  <c r="F257" i="2"/>
  <c r="G257" i="2" s="1"/>
  <c r="C256" i="2"/>
  <c r="D256" i="2" s="1"/>
  <c r="F256" i="2"/>
  <c r="G256" i="2" s="1"/>
  <c r="C255" i="2"/>
  <c r="D255" i="2" s="1"/>
  <c r="F255" i="2"/>
  <c r="G255" i="2" s="1"/>
  <c r="C254" i="2"/>
  <c r="D254" i="2" s="1"/>
  <c r="F254" i="2"/>
  <c r="G254" i="2" s="1"/>
  <c r="C253" i="2"/>
  <c r="D253" i="2" s="1"/>
  <c r="F253" i="2"/>
  <c r="G253" i="2" s="1"/>
  <c r="C252" i="2"/>
  <c r="D252" i="2" s="1"/>
  <c r="F252" i="2"/>
  <c r="G252" i="2" s="1"/>
  <c r="C251" i="2"/>
  <c r="D251" i="2" s="1"/>
  <c r="F251" i="2"/>
  <c r="G251" i="2" s="1"/>
  <c r="C250" i="2"/>
  <c r="D250" i="2" s="1"/>
  <c r="F250" i="2"/>
  <c r="G250" i="2" s="1"/>
  <c r="C249" i="2"/>
  <c r="D249" i="2" s="1"/>
  <c r="F249" i="2"/>
  <c r="G249" i="2" s="1"/>
  <c r="C248" i="2"/>
  <c r="D248" i="2" s="1"/>
  <c r="F248" i="2"/>
  <c r="G248" i="2" s="1"/>
  <c r="C247" i="2"/>
  <c r="D247" i="2" s="1"/>
  <c r="F247" i="2"/>
  <c r="G247" i="2" s="1"/>
  <c r="C246" i="2"/>
  <c r="D246" i="2" s="1"/>
  <c r="F246" i="2"/>
  <c r="G246" i="2" s="1"/>
  <c r="C245" i="2"/>
  <c r="D245" i="2" s="1"/>
  <c r="F245" i="2"/>
  <c r="G245" i="2" s="1"/>
  <c r="C244" i="2"/>
  <c r="D244" i="2" s="1"/>
  <c r="F244" i="2"/>
  <c r="G244" i="2" s="1"/>
  <c r="C243" i="2"/>
  <c r="D243" i="2" s="1"/>
  <c r="F243" i="2"/>
  <c r="G243" i="2" s="1"/>
  <c r="C242" i="2"/>
  <c r="D242" i="2" s="1"/>
  <c r="F242" i="2"/>
  <c r="G242" i="2" s="1"/>
  <c r="C241" i="2"/>
  <c r="D241" i="2" s="1"/>
  <c r="F241" i="2"/>
  <c r="G241" i="2" s="1"/>
  <c r="C240" i="2"/>
  <c r="D240" i="2" s="1"/>
  <c r="F240" i="2"/>
  <c r="G240" i="2" s="1"/>
  <c r="C239" i="2"/>
  <c r="D239" i="2" s="1"/>
  <c r="F239" i="2"/>
  <c r="G239" i="2" s="1"/>
  <c r="C238" i="2"/>
  <c r="D238" i="2" s="1"/>
  <c r="F238" i="2"/>
  <c r="G238" i="2" s="1"/>
  <c r="C237" i="2"/>
  <c r="D237" i="2" s="1"/>
  <c r="F237" i="2"/>
  <c r="G237" i="2" s="1"/>
  <c r="C236" i="2"/>
  <c r="D236" i="2" s="1"/>
  <c r="F236" i="2"/>
  <c r="G236" i="2" s="1"/>
  <c r="C235" i="2"/>
  <c r="D235" i="2" s="1"/>
  <c r="F235" i="2"/>
  <c r="G235" i="2" s="1"/>
  <c r="C234" i="2"/>
  <c r="D234" i="2" s="1"/>
  <c r="F234" i="2"/>
  <c r="G234" i="2" s="1"/>
  <c r="C233" i="2"/>
  <c r="D233" i="2" s="1"/>
  <c r="F233" i="2"/>
  <c r="G233" i="2" s="1"/>
  <c r="C232" i="2"/>
  <c r="D232" i="2" s="1"/>
  <c r="F232" i="2"/>
  <c r="G232" i="2" s="1"/>
  <c r="C231" i="2"/>
  <c r="D231" i="2" s="1"/>
  <c r="F231" i="2"/>
  <c r="G231" i="2" s="1"/>
  <c r="C230" i="2"/>
  <c r="D230" i="2" s="1"/>
  <c r="F230" i="2"/>
  <c r="G230" i="2" s="1"/>
  <c r="C229" i="2"/>
  <c r="D229" i="2" s="1"/>
  <c r="F229" i="2"/>
  <c r="G229" i="2" s="1"/>
  <c r="C228" i="2"/>
  <c r="D228" i="2" s="1"/>
  <c r="F228" i="2"/>
  <c r="G228" i="2" s="1"/>
  <c r="C227" i="2"/>
  <c r="D227" i="2" s="1"/>
  <c r="F227" i="2"/>
  <c r="G227" i="2" s="1"/>
  <c r="C226" i="2"/>
  <c r="D226" i="2" s="1"/>
  <c r="F226" i="2"/>
  <c r="G226" i="2" s="1"/>
  <c r="C225" i="2"/>
  <c r="D225" i="2" s="1"/>
  <c r="F225" i="2"/>
  <c r="G225" i="2" s="1"/>
  <c r="C224" i="2"/>
  <c r="D224" i="2" s="1"/>
  <c r="F224" i="2"/>
  <c r="G224" i="2" s="1"/>
  <c r="C223" i="2"/>
  <c r="D223" i="2" s="1"/>
  <c r="F223" i="2"/>
  <c r="G223" i="2" s="1"/>
  <c r="C222" i="2"/>
  <c r="D222" i="2" s="1"/>
  <c r="F222" i="2"/>
  <c r="G222" i="2" s="1"/>
  <c r="C221" i="2"/>
  <c r="D221" i="2" s="1"/>
  <c r="F221" i="2"/>
  <c r="G221" i="2" s="1"/>
  <c r="C220" i="2"/>
  <c r="D220" i="2" s="1"/>
  <c r="F220" i="2"/>
  <c r="G220" i="2" s="1"/>
  <c r="C219" i="2"/>
  <c r="D219" i="2" s="1"/>
  <c r="F219" i="2"/>
  <c r="G219" i="2" s="1"/>
  <c r="C218" i="2"/>
  <c r="D218" i="2" s="1"/>
  <c r="F218" i="2"/>
  <c r="G218" i="2" s="1"/>
  <c r="C217" i="2"/>
  <c r="D217" i="2" s="1"/>
  <c r="F217" i="2"/>
  <c r="G217" i="2" s="1"/>
  <c r="C216" i="2"/>
  <c r="D216" i="2" s="1"/>
  <c r="F216" i="2"/>
  <c r="G216" i="2" s="1"/>
  <c r="C215" i="2"/>
  <c r="D215" i="2" s="1"/>
  <c r="F215" i="2"/>
  <c r="G215" i="2" s="1"/>
  <c r="C214" i="2"/>
  <c r="D214" i="2" s="1"/>
  <c r="F214" i="2"/>
  <c r="G214" i="2" s="1"/>
  <c r="C213" i="2"/>
  <c r="D213" i="2" s="1"/>
  <c r="F213" i="2"/>
  <c r="G213" i="2" s="1"/>
  <c r="C212" i="2"/>
  <c r="D212" i="2" s="1"/>
  <c r="F212" i="2"/>
  <c r="G212" i="2" s="1"/>
  <c r="C211" i="2"/>
  <c r="D211" i="2" s="1"/>
  <c r="F211" i="2"/>
  <c r="G211" i="2" s="1"/>
  <c r="C210" i="2"/>
  <c r="D210" i="2" s="1"/>
  <c r="F210" i="2"/>
  <c r="G210" i="2" s="1"/>
  <c r="C209" i="2"/>
  <c r="D209" i="2" s="1"/>
  <c r="F209" i="2"/>
  <c r="G209" i="2" s="1"/>
  <c r="C208" i="2"/>
  <c r="D208" i="2" s="1"/>
  <c r="F208" i="2"/>
  <c r="G208" i="2" s="1"/>
  <c r="C207" i="2"/>
  <c r="D207" i="2" s="1"/>
  <c r="F207" i="2"/>
  <c r="G207" i="2" s="1"/>
  <c r="C206" i="2"/>
  <c r="D206" i="2" s="1"/>
  <c r="F206" i="2"/>
  <c r="G206" i="2" s="1"/>
  <c r="C205" i="2"/>
  <c r="D205" i="2" s="1"/>
  <c r="F205" i="2"/>
  <c r="G205" i="2" s="1"/>
  <c r="C204" i="2"/>
  <c r="D204" i="2" s="1"/>
  <c r="F204" i="2"/>
  <c r="G204" i="2" s="1"/>
  <c r="C203" i="2"/>
  <c r="D203" i="2" s="1"/>
  <c r="F203" i="2"/>
  <c r="G203" i="2" s="1"/>
  <c r="C202" i="2"/>
  <c r="D202" i="2" s="1"/>
  <c r="F202" i="2"/>
  <c r="G202" i="2" s="1"/>
  <c r="C201" i="2"/>
  <c r="D201" i="2" s="1"/>
  <c r="F201" i="2"/>
  <c r="G201" i="2" s="1"/>
  <c r="C200" i="2"/>
  <c r="D200" i="2" s="1"/>
  <c r="F200" i="2"/>
  <c r="G200" i="2" s="1"/>
  <c r="C199" i="2"/>
  <c r="D199" i="2" s="1"/>
  <c r="F199" i="2"/>
  <c r="G199" i="2" s="1"/>
  <c r="C198" i="2"/>
  <c r="D198" i="2" s="1"/>
  <c r="F198" i="2"/>
  <c r="G198" i="2" s="1"/>
  <c r="C197" i="2"/>
  <c r="D197" i="2" s="1"/>
  <c r="F197" i="2"/>
  <c r="G197" i="2" s="1"/>
  <c r="C196" i="2"/>
  <c r="D196" i="2" s="1"/>
  <c r="F196" i="2"/>
  <c r="G196" i="2" s="1"/>
  <c r="C195" i="2"/>
  <c r="D195" i="2" s="1"/>
  <c r="F195" i="2"/>
  <c r="G195" i="2" s="1"/>
  <c r="C194" i="2"/>
  <c r="D194" i="2" s="1"/>
  <c r="F194" i="2"/>
  <c r="G194" i="2" s="1"/>
  <c r="C193" i="2"/>
  <c r="D193" i="2" s="1"/>
  <c r="F193" i="2"/>
  <c r="G193" i="2" s="1"/>
  <c r="C192" i="2"/>
  <c r="D192" i="2" s="1"/>
  <c r="F192" i="2"/>
  <c r="G192" i="2" s="1"/>
  <c r="C191" i="2"/>
  <c r="D191" i="2" s="1"/>
  <c r="F191" i="2"/>
  <c r="G191" i="2" s="1"/>
  <c r="C190" i="2"/>
  <c r="D190" i="2" s="1"/>
  <c r="F190" i="2"/>
  <c r="G190" i="2" s="1"/>
  <c r="C189" i="2"/>
  <c r="D189" i="2" s="1"/>
  <c r="F189" i="2"/>
  <c r="G189" i="2" s="1"/>
  <c r="C188" i="2"/>
  <c r="D188" i="2" s="1"/>
  <c r="F188" i="2"/>
  <c r="G188" i="2" s="1"/>
  <c r="C187" i="2"/>
  <c r="D187" i="2" s="1"/>
  <c r="F187" i="2"/>
  <c r="G187" i="2" s="1"/>
  <c r="C186" i="2"/>
  <c r="D186" i="2" s="1"/>
  <c r="F186" i="2"/>
  <c r="G186" i="2" s="1"/>
  <c r="C185" i="2"/>
  <c r="D185" i="2" s="1"/>
  <c r="F185" i="2"/>
  <c r="G185" i="2" s="1"/>
  <c r="C184" i="2"/>
  <c r="D184" i="2" s="1"/>
  <c r="F184" i="2"/>
  <c r="G184" i="2" s="1"/>
  <c r="C183" i="2"/>
  <c r="D183" i="2" s="1"/>
  <c r="F183" i="2"/>
  <c r="G183" i="2" s="1"/>
  <c r="C182" i="2"/>
  <c r="D182" i="2" s="1"/>
  <c r="F182" i="2"/>
  <c r="G182" i="2" s="1"/>
  <c r="C181" i="2"/>
  <c r="D181" i="2" s="1"/>
  <c r="F181" i="2"/>
  <c r="G181" i="2" s="1"/>
  <c r="C180" i="2"/>
  <c r="D180" i="2" s="1"/>
  <c r="F180" i="2"/>
  <c r="G180" i="2" s="1"/>
  <c r="C179" i="2"/>
  <c r="D179" i="2" s="1"/>
  <c r="F179" i="2"/>
  <c r="G179" i="2" s="1"/>
  <c r="C178" i="2"/>
  <c r="D178" i="2" s="1"/>
  <c r="F178" i="2"/>
  <c r="G178" i="2" s="1"/>
  <c r="C177" i="2"/>
  <c r="D177" i="2" s="1"/>
  <c r="F177" i="2"/>
  <c r="G177" i="2" s="1"/>
  <c r="C176" i="2"/>
  <c r="D176" i="2" s="1"/>
  <c r="F176" i="2"/>
  <c r="G176" i="2" s="1"/>
  <c r="C175" i="2"/>
  <c r="D175" i="2" s="1"/>
  <c r="F175" i="2"/>
  <c r="G175" i="2" s="1"/>
  <c r="C174" i="2"/>
  <c r="D174" i="2" s="1"/>
  <c r="F174" i="2"/>
  <c r="G174" i="2" s="1"/>
  <c r="C173" i="2"/>
  <c r="D173" i="2" s="1"/>
  <c r="J173" i="2" s="1"/>
  <c r="F173" i="2"/>
  <c r="G173" i="2" s="1"/>
  <c r="C172" i="2"/>
  <c r="D172" i="2" s="1"/>
  <c r="F172" i="2"/>
  <c r="G172" i="2" s="1"/>
  <c r="C171" i="2"/>
  <c r="D171" i="2" s="1"/>
  <c r="F171" i="2"/>
  <c r="G171" i="2" s="1"/>
  <c r="C170" i="2"/>
  <c r="D170" i="2" s="1"/>
  <c r="F170" i="2"/>
  <c r="G170" i="2" s="1"/>
  <c r="C169" i="2"/>
  <c r="D169" i="2" s="1"/>
  <c r="J169" i="2" s="1"/>
  <c r="F169" i="2"/>
  <c r="G169" i="2" s="1"/>
  <c r="C168" i="2"/>
  <c r="D168" i="2" s="1"/>
  <c r="F168" i="2"/>
  <c r="G168" i="2" s="1"/>
  <c r="C167" i="2"/>
  <c r="D167" i="2" s="1"/>
  <c r="F167" i="2"/>
  <c r="G167" i="2" s="1"/>
  <c r="C166" i="2"/>
  <c r="D166" i="2" s="1"/>
  <c r="F166" i="2"/>
  <c r="G166" i="2" s="1"/>
  <c r="C165" i="2"/>
  <c r="D165" i="2" s="1"/>
  <c r="J165" i="2" s="1"/>
  <c r="F165" i="2"/>
  <c r="G165" i="2" s="1"/>
  <c r="C164" i="2"/>
  <c r="D164" i="2" s="1"/>
  <c r="F164" i="2"/>
  <c r="G164" i="2" s="1"/>
  <c r="C163" i="2"/>
  <c r="D163" i="2" s="1"/>
  <c r="F163" i="2"/>
  <c r="G163" i="2" s="1"/>
  <c r="C162" i="2"/>
  <c r="D162" i="2" s="1"/>
  <c r="F162" i="2"/>
  <c r="G162" i="2" s="1"/>
  <c r="C161" i="2"/>
  <c r="D161" i="2" s="1"/>
  <c r="J161" i="2" s="1"/>
  <c r="F161" i="2"/>
  <c r="G161" i="2" s="1"/>
  <c r="C160" i="2"/>
  <c r="D160" i="2" s="1"/>
  <c r="F160" i="2"/>
  <c r="G160" i="2" s="1"/>
  <c r="C159" i="2"/>
  <c r="D159" i="2" s="1"/>
  <c r="F159" i="2"/>
  <c r="G159" i="2" s="1"/>
  <c r="C158" i="2"/>
  <c r="D158" i="2" s="1"/>
  <c r="F158" i="2"/>
  <c r="G158" i="2" s="1"/>
  <c r="C157" i="2"/>
  <c r="D157" i="2" s="1"/>
  <c r="J157" i="2" s="1"/>
  <c r="F157" i="2"/>
  <c r="G157" i="2" s="1"/>
  <c r="C156" i="2"/>
  <c r="D156" i="2" s="1"/>
  <c r="F156" i="2"/>
  <c r="G156" i="2" s="1"/>
  <c r="C155" i="2"/>
  <c r="D155" i="2" s="1"/>
  <c r="F155" i="2"/>
  <c r="G155" i="2" s="1"/>
  <c r="C154" i="2"/>
  <c r="D154" i="2" s="1"/>
  <c r="F154" i="2"/>
  <c r="G154" i="2" s="1"/>
  <c r="C153" i="2"/>
  <c r="D153" i="2" s="1"/>
  <c r="J153" i="2" s="1"/>
  <c r="F153" i="2"/>
  <c r="G153" i="2" s="1"/>
  <c r="C152" i="2"/>
  <c r="D152" i="2" s="1"/>
  <c r="F152" i="2"/>
  <c r="G152" i="2" s="1"/>
  <c r="C151" i="2"/>
  <c r="D151" i="2" s="1"/>
  <c r="F151" i="2"/>
  <c r="G151" i="2" s="1"/>
  <c r="C150" i="2"/>
  <c r="D150" i="2" s="1"/>
  <c r="F150" i="2"/>
  <c r="G150" i="2" s="1"/>
  <c r="C149" i="2"/>
  <c r="D149" i="2" s="1"/>
  <c r="J149" i="2" s="1"/>
  <c r="F149" i="2"/>
  <c r="G149" i="2" s="1"/>
  <c r="C148" i="2"/>
  <c r="D148" i="2" s="1"/>
  <c r="F148" i="2"/>
  <c r="G148" i="2" s="1"/>
  <c r="C147" i="2"/>
  <c r="D147" i="2" s="1"/>
  <c r="F147" i="2"/>
  <c r="G147" i="2" s="1"/>
  <c r="C146" i="2"/>
  <c r="D146" i="2" s="1"/>
  <c r="F146" i="2"/>
  <c r="G146" i="2" s="1"/>
  <c r="C145" i="2"/>
  <c r="D145" i="2" s="1"/>
  <c r="J145" i="2" s="1"/>
  <c r="F145" i="2"/>
  <c r="G145" i="2" s="1"/>
  <c r="C144" i="2"/>
  <c r="D144" i="2" s="1"/>
  <c r="F144" i="2"/>
  <c r="G144" i="2" s="1"/>
  <c r="C143" i="2"/>
  <c r="D143" i="2" s="1"/>
  <c r="F143" i="2"/>
  <c r="G143" i="2" s="1"/>
  <c r="C142" i="2"/>
  <c r="D142" i="2" s="1"/>
  <c r="F142" i="2"/>
  <c r="G142" i="2" s="1"/>
  <c r="C141" i="2"/>
  <c r="D141" i="2" s="1"/>
  <c r="J141" i="2" s="1"/>
  <c r="F141" i="2"/>
  <c r="G141" i="2" s="1"/>
  <c r="C140" i="2"/>
  <c r="D140" i="2" s="1"/>
  <c r="F140" i="2"/>
  <c r="G140" i="2" s="1"/>
  <c r="C139" i="2"/>
  <c r="D139" i="2" s="1"/>
  <c r="F139" i="2"/>
  <c r="G139" i="2" s="1"/>
  <c r="C138" i="2"/>
  <c r="D138" i="2" s="1"/>
  <c r="F138" i="2"/>
  <c r="G138" i="2" s="1"/>
  <c r="C137" i="2"/>
  <c r="D137" i="2" s="1"/>
  <c r="J137" i="2" s="1"/>
  <c r="F137" i="2"/>
  <c r="G137" i="2" s="1"/>
  <c r="C136" i="2"/>
  <c r="D136" i="2" s="1"/>
  <c r="F136" i="2"/>
  <c r="G136" i="2" s="1"/>
  <c r="C135" i="2"/>
  <c r="D135" i="2" s="1"/>
  <c r="F135" i="2"/>
  <c r="G135" i="2" s="1"/>
  <c r="C134" i="2"/>
  <c r="D134" i="2" s="1"/>
  <c r="F134" i="2"/>
  <c r="G134" i="2" s="1"/>
  <c r="C133" i="2"/>
  <c r="D133" i="2" s="1"/>
  <c r="J133" i="2" s="1"/>
  <c r="F133" i="2"/>
  <c r="G133" i="2" s="1"/>
  <c r="C132" i="2"/>
  <c r="D132" i="2" s="1"/>
  <c r="F132" i="2"/>
  <c r="G132" i="2" s="1"/>
  <c r="C131" i="2"/>
  <c r="D131" i="2" s="1"/>
  <c r="F131" i="2"/>
  <c r="G131" i="2" s="1"/>
  <c r="C130" i="2"/>
  <c r="D130" i="2" s="1"/>
  <c r="F130" i="2"/>
  <c r="G130" i="2" s="1"/>
  <c r="C129" i="2"/>
  <c r="D129" i="2" s="1"/>
  <c r="J129" i="2" s="1"/>
  <c r="F129" i="2"/>
  <c r="G129" i="2" s="1"/>
  <c r="C128" i="2"/>
  <c r="D128" i="2" s="1"/>
  <c r="F128" i="2"/>
  <c r="G128" i="2" s="1"/>
  <c r="C127" i="2"/>
  <c r="D127" i="2" s="1"/>
  <c r="F127" i="2"/>
  <c r="G127" i="2" s="1"/>
  <c r="C126" i="2"/>
  <c r="D126" i="2" s="1"/>
  <c r="F126" i="2"/>
  <c r="G126" i="2" s="1"/>
  <c r="C125" i="2"/>
  <c r="D125" i="2" s="1"/>
  <c r="J125" i="2" s="1"/>
  <c r="F125" i="2"/>
  <c r="G125" i="2" s="1"/>
  <c r="C124" i="2"/>
  <c r="D124" i="2" s="1"/>
  <c r="F124" i="2"/>
  <c r="G124" i="2" s="1"/>
  <c r="C123" i="2"/>
  <c r="D123" i="2" s="1"/>
  <c r="F123" i="2"/>
  <c r="G123" i="2" s="1"/>
  <c r="C122" i="2"/>
  <c r="D122" i="2" s="1"/>
  <c r="F122" i="2"/>
  <c r="G122" i="2" s="1"/>
  <c r="C121" i="2"/>
  <c r="D121" i="2" s="1"/>
  <c r="J121" i="2" s="1"/>
  <c r="F121" i="2"/>
  <c r="G121" i="2" s="1"/>
  <c r="C120" i="2"/>
  <c r="D120" i="2" s="1"/>
  <c r="F120" i="2"/>
  <c r="G120" i="2" s="1"/>
  <c r="C119" i="2"/>
  <c r="D119" i="2" s="1"/>
  <c r="F119" i="2"/>
  <c r="G119" i="2" s="1"/>
  <c r="C118" i="2"/>
  <c r="D118" i="2" s="1"/>
  <c r="F118" i="2"/>
  <c r="G118" i="2" s="1"/>
  <c r="C117" i="2"/>
  <c r="D117" i="2" s="1"/>
  <c r="J117" i="2" s="1"/>
  <c r="F117" i="2"/>
  <c r="G117" i="2" s="1"/>
  <c r="C116" i="2"/>
  <c r="D116" i="2" s="1"/>
  <c r="F116" i="2"/>
  <c r="G116" i="2" s="1"/>
  <c r="C115" i="2"/>
  <c r="D115" i="2" s="1"/>
  <c r="F115" i="2"/>
  <c r="G115" i="2" s="1"/>
  <c r="C114" i="2"/>
  <c r="D114" i="2" s="1"/>
  <c r="F114" i="2"/>
  <c r="G114" i="2" s="1"/>
  <c r="C113" i="2"/>
  <c r="D113" i="2" s="1"/>
  <c r="J113" i="2" s="1"/>
  <c r="F113" i="2"/>
  <c r="G113" i="2" s="1"/>
  <c r="C112" i="2"/>
  <c r="D112" i="2" s="1"/>
  <c r="F112" i="2"/>
  <c r="G112" i="2" s="1"/>
  <c r="C111" i="2"/>
  <c r="D111" i="2" s="1"/>
  <c r="F111" i="2"/>
  <c r="G111" i="2" s="1"/>
  <c r="C110" i="2"/>
  <c r="D110" i="2" s="1"/>
  <c r="F110" i="2"/>
  <c r="G110" i="2" s="1"/>
  <c r="C109" i="2"/>
  <c r="D109" i="2" s="1"/>
  <c r="J109" i="2" s="1"/>
  <c r="F109" i="2"/>
  <c r="G109" i="2" s="1"/>
  <c r="C108" i="2"/>
  <c r="D108" i="2" s="1"/>
  <c r="F108" i="2"/>
  <c r="G108" i="2" s="1"/>
  <c r="C107" i="2"/>
  <c r="D107" i="2" s="1"/>
  <c r="F107" i="2"/>
  <c r="G107" i="2" s="1"/>
  <c r="C106" i="2"/>
  <c r="D106" i="2" s="1"/>
  <c r="F106" i="2"/>
  <c r="G106" i="2" s="1"/>
  <c r="C105" i="2"/>
  <c r="D105" i="2" s="1"/>
  <c r="J105" i="2" s="1"/>
  <c r="F105" i="2"/>
  <c r="G105" i="2" s="1"/>
  <c r="C104" i="2"/>
  <c r="D104" i="2" s="1"/>
  <c r="F104" i="2"/>
  <c r="G104" i="2" s="1"/>
  <c r="C103" i="2"/>
  <c r="D103" i="2" s="1"/>
  <c r="F103" i="2"/>
  <c r="G103" i="2" s="1"/>
  <c r="C102" i="2"/>
  <c r="D102" i="2" s="1"/>
  <c r="F102" i="2"/>
  <c r="G102" i="2" s="1"/>
  <c r="C101" i="2"/>
  <c r="D101" i="2" s="1"/>
  <c r="J101" i="2" s="1"/>
  <c r="F101" i="2"/>
  <c r="G101" i="2" s="1"/>
  <c r="C100" i="2"/>
  <c r="D100" i="2" s="1"/>
  <c r="F100" i="2"/>
  <c r="G100" i="2" s="1"/>
  <c r="C99" i="2"/>
  <c r="D99" i="2" s="1"/>
  <c r="F99" i="2"/>
  <c r="G99" i="2" s="1"/>
  <c r="C98" i="2"/>
  <c r="D98" i="2" s="1"/>
  <c r="F98" i="2"/>
  <c r="G98" i="2" s="1"/>
  <c r="C97" i="2"/>
  <c r="D97" i="2" s="1"/>
  <c r="J97" i="2" s="1"/>
  <c r="F97" i="2"/>
  <c r="G97" i="2" s="1"/>
  <c r="C96" i="2"/>
  <c r="D96" i="2" s="1"/>
  <c r="F96" i="2"/>
  <c r="G96" i="2" s="1"/>
  <c r="C95" i="2"/>
  <c r="D95" i="2" s="1"/>
  <c r="F95" i="2"/>
  <c r="G95" i="2" s="1"/>
  <c r="C94" i="2"/>
  <c r="D94" i="2" s="1"/>
  <c r="F94" i="2"/>
  <c r="G94" i="2" s="1"/>
  <c r="C93" i="2"/>
  <c r="D93" i="2" s="1"/>
  <c r="J93" i="2" s="1"/>
  <c r="F93" i="2"/>
  <c r="G93" i="2" s="1"/>
  <c r="C92" i="2"/>
  <c r="D92" i="2" s="1"/>
  <c r="F92" i="2"/>
  <c r="G92" i="2" s="1"/>
  <c r="C91" i="2"/>
  <c r="D91" i="2" s="1"/>
  <c r="F91" i="2"/>
  <c r="G91" i="2" s="1"/>
  <c r="C90" i="2"/>
  <c r="D90" i="2" s="1"/>
  <c r="F90" i="2"/>
  <c r="G90" i="2" s="1"/>
  <c r="C89" i="2"/>
  <c r="D89" i="2" s="1"/>
  <c r="J89" i="2" s="1"/>
  <c r="F89" i="2"/>
  <c r="G89" i="2" s="1"/>
  <c r="C88" i="2"/>
  <c r="D88" i="2" s="1"/>
  <c r="F88" i="2"/>
  <c r="G88" i="2" s="1"/>
  <c r="C87" i="2"/>
  <c r="D87" i="2" s="1"/>
  <c r="F87" i="2"/>
  <c r="G87" i="2" s="1"/>
  <c r="C86" i="2"/>
  <c r="D86" i="2" s="1"/>
  <c r="F86" i="2"/>
  <c r="G86" i="2" s="1"/>
  <c r="C85" i="2"/>
  <c r="D85" i="2" s="1"/>
  <c r="J85" i="2" s="1"/>
  <c r="F85" i="2"/>
  <c r="G85" i="2" s="1"/>
  <c r="C84" i="2"/>
  <c r="D84" i="2" s="1"/>
  <c r="F84" i="2"/>
  <c r="G84" i="2" s="1"/>
  <c r="C83" i="2"/>
  <c r="D83" i="2" s="1"/>
  <c r="F83" i="2"/>
  <c r="G83" i="2" s="1"/>
  <c r="C82" i="2"/>
  <c r="D82" i="2" s="1"/>
  <c r="F82" i="2"/>
  <c r="G82" i="2" s="1"/>
  <c r="C81" i="2"/>
  <c r="D81" i="2" s="1"/>
  <c r="J81" i="2" s="1"/>
  <c r="F81" i="2"/>
  <c r="G81" i="2" s="1"/>
  <c r="C80" i="2"/>
  <c r="D80" i="2" s="1"/>
  <c r="F80" i="2"/>
  <c r="G80" i="2" s="1"/>
  <c r="C79" i="2"/>
  <c r="D79" i="2" s="1"/>
  <c r="F79" i="2"/>
  <c r="G79" i="2" s="1"/>
  <c r="C78" i="2"/>
  <c r="D78" i="2" s="1"/>
  <c r="F78" i="2"/>
  <c r="G78" i="2" s="1"/>
  <c r="C77" i="2"/>
  <c r="D77" i="2" s="1"/>
  <c r="J77" i="2" s="1"/>
  <c r="F77" i="2"/>
  <c r="G77" i="2" s="1"/>
  <c r="C76" i="2"/>
  <c r="D76" i="2" s="1"/>
  <c r="F76" i="2"/>
  <c r="G76" i="2" s="1"/>
  <c r="C75" i="2"/>
  <c r="D75" i="2" s="1"/>
  <c r="F75" i="2"/>
  <c r="G75" i="2" s="1"/>
  <c r="C74" i="2"/>
  <c r="D74" i="2" s="1"/>
  <c r="F74" i="2"/>
  <c r="G74" i="2" s="1"/>
  <c r="C73" i="2"/>
  <c r="D73" i="2" s="1"/>
  <c r="J73" i="2" s="1"/>
  <c r="F73" i="2"/>
  <c r="G73" i="2" s="1"/>
  <c r="C72" i="2"/>
  <c r="D72" i="2" s="1"/>
  <c r="F72" i="2"/>
  <c r="G72" i="2" s="1"/>
  <c r="C71" i="2"/>
  <c r="D71" i="2" s="1"/>
  <c r="F71" i="2"/>
  <c r="G71" i="2" s="1"/>
  <c r="C70" i="2"/>
  <c r="D70" i="2" s="1"/>
  <c r="F70" i="2"/>
  <c r="G70" i="2" s="1"/>
  <c r="C69" i="2"/>
  <c r="D69" i="2" s="1"/>
  <c r="J69" i="2" s="1"/>
  <c r="F69" i="2"/>
  <c r="G69" i="2" s="1"/>
  <c r="C68" i="2"/>
  <c r="D68" i="2" s="1"/>
  <c r="F68" i="2"/>
  <c r="G68" i="2" s="1"/>
  <c r="C67" i="2"/>
  <c r="D67" i="2" s="1"/>
  <c r="F67" i="2"/>
  <c r="G67" i="2" s="1"/>
  <c r="C66" i="2"/>
  <c r="D66" i="2" s="1"/>
  <c r="F66" i="2"/>
  <c r="G66" i="2" s="1"/>
  <c r="C65" i="2"/>
  <c r="D65" i="2" s="1"/>
  <c r="J65" i="2" s="1"/>
  <c r="F65" i="2"/>
  <c r="G65" i="2" s="1"/>
  <c r="C64" i="2"/>
  <c r="D64" i="2" s="1"/>
  <c r="F64" i="2"/>
  <c r="G64" i="2" s="1"/>
  <c r="C63" i="2"/>
  <c r="D63" i="2" s="1"/>
  <c r="F63" i="2"/>
  <c r="G63" i="2" s="1"/>
  <c r="C62" i="2"/>
  <c r="D62" i="2" s="1"/>
  <c r="F62" i="2"/>
  <c r="G62" i="2" s="1"/>
  <c r="C61" i="2"/>
  <c r="D61" i="2" s="1"/>
  <c r="J61" i="2" s="1"/>
  <c r="F61" i="2"/>
  <c r="G61" i="2" s="1"/>
  <c r="C60" i="2"/>
  <c r="D60" i="2" s="1"/>
  <c r="F60" i="2"/>
  <c r="G60" i="2" s="1"/>
  <c r="C59" i="2"/>
  <c r="D59" i="2" s="1"/>
  <c r="F59" i="2"/>
  <c r="G59" i="2" s="1"/>
  <c r="C58" i="2"/>
  <c r="D58" i="2" s="1"/>
  <c r="F58" i="2"/>
  <c r="G58" i="2" s="1"/>
  <c r="C57" i="2"/>
  <c r="D57" i="2" s="1"/>
  <c r="J57" i="2" s="1"/>
  <c r="F57" i="2"/>
  <c r="G57" i="2" s="1"/>
  <c r="C56" i="2"/>
  <c r="D56" i="2" s="1"/>
  <c r="F56" i="2"/>
  <c r="G56" i="2" s="1"/>
  <c r="C55" i="2"/>
  <c r="D55" i="2" s="1"/>
  <c r="F55" i="2"/>
  <c r="G55" i="2" s="1"/>
  <c r="C54" i="2"/>
  <c r="D54" i="2" s="1"/>
  <c r="F54" i="2"/>
  <c r="G54" i="2" s="1"/>
  <c r="C53" i="2"/>
  <c r="D53" i="2" s="1"/>
  <c r="J53" i="2" s="1"/>
  <c r="F53" i="2"/>
  <c r="G53" i="2" s="1"/>
  <c r="C52" i="2"/>
  <c r="D52" i="2" s="1"/>
  <c r="F52" i="2"/>
  <c r="G52" i="2" s="1"/>
  <c r="C51" i="2"/>
  <c r="D51" i="2" s="1"/>
  <c r="F51" i="2"/>
  <c r="G51" i="2" s="1"/>
  <c r="C50" i="2"/>
  <c r="D50" i="2" s="1"/>
  <c r="F50" i="2"/>
  <c r="G50" i="2" s="1"/>
  <c r="C49" i="2"/>
  <c r="D49" i="2" s="1"/>
  <c r="J49" i="2" s="1"/>
  <c r="F49" i="2"/>
  <c r="G49" i="2" s="1"/>
  <c r="C48" i="2"/>
  <c r="D48" i="2" s="1"/>
  <c r="F48" i="2"/>
  <c r="G48" i="2" s="1"/>
  <c r="C47" i="2"/>
  <c r="D47" i="2" s="1"/>
  <c r="F47" i="2"/>
  <c r="G47" i="2" s="1"/>
  <c r="C46" i="2"/>
  <c r="D46" i="2" s="1"/>
  <c r="F46" i="2"/>
  <c r="G46" i="2" s="1"/>
  <c r="C45" i="2"/>
  <c r="D45" i="2" s="1"/>
  <c r="J45" i="2" s="1"/>
  <c r="F45" i="2"/>
  <c r="G45" i="2" s="1"/>
  <c r="C44" i="2"/>
  <c r="D44" i="2" s="1"/>
  <c r="F44" i="2"/>
  <c r="G44" i="2" s="1"/>
  <c r="C43" i="2"/>
  <c r="D43" i="2" s="1"/>
  <c r="F43" i="2"/>
  <c r="G43" i="2" s="1"/>
  <c r="C42" i="2"/>
  <c r="D42" i="2" s="1"/>
  <c r="F42" i="2"/>
  <c r="G42" i="2" s="1"/>
  <c r="C41" i="2"/>
  <c r="D41" i="2" s="1"/>
  <c r="J41" i="2" s="1"/>
  <c r="F41" i="2"/>
  <c r="G41" i="2" s="1"/>
  <c r="C40" i="2"/>
  <c r="D40" i="2" s="1"/>
  <c r="F40" i="2"/>
  <c r="G40" i="2" s="1"/>
  <c r="C39" i="2"/>
  <c r="D39" i="2" s="1"/>
  <c r="F39" i="2"/>
  <c r="G39" i="2" s="1"/>
  <c r="C38" i="2"/>
  <c r="D38" i="2" s="1"/>
  <c r="F38" i="2"/>
  <c r="G38" i="2" s="1"/>
  <c r="C37" i="2"/>
  <c r="D37" i="2" s="1"/>
  <c r="J37" i="2" s="1"/>
  <c r="F37" i="2"/>
  <c r="G37" i="2" s="1"/>
  <c r="C36" i="2"/>
  <c r="D36" i="2" s="1"/>
  <c r="F36" i="2"/>
  <c r="G36" i="2" s="1"/>
  <c r="C35" i="2"/>
  <c r="D35" i="2" s="1"/>
  <c r="F35" i="2"/>
  <c r="G35" i="2" s="1"/>
  <c r="C34" i="2"/>
  <c r="D34" i="2" s="1"/>
  <c r="F34" i="2"/>
  <c r="G34" i="2" s="1"/>
  <c r="C33" i="2"/>
  <c r="D33" i="2" s="1"/>
  <c r="J33" i="2" s="1"/>
  <c r="F33" i="2"/>
  <c r="G33" i="2" s="1"/>
  <c r="C32" i="2"/>
  <c r="D32" i="2" s="1"/>
  <c r="F32" i="2"/>
  <c r="G32" i="2" s="1"/>
  <c r="C31" i="2"/>
  <c r="D31" i="2" s="1"/>
  <c r="F31" i="2"/>
  <c r="G31" i="2" s="1"/>
  <c r="C30" i="2"/>
  <c r="D30" i="2" s="1"/>
  <c r="F30" i="2"/>
  <c r="G30" i="2" s="1"/>
  <c r="C29" i="2"/>
  <c r="D29" i="2" s="1"/>
  <c r="J29" i="2" s="1"/>
  <c r="F29" i="2"/>
  <c r="G29" i="2" s="1"/>
  <c r="C28" i="2"/>
  <c r="D28" i="2" s="1"/>
  <c r="F28" i="2"/>
  <c r="G28" i="2" s="1"/>
  <c r="C27" i="2"/>
  <c r="D27" i="2" s="1"/>
  <c r="F27" i="2"/>
  <c r="G27" i="2" s="1"/>
  <c r="C26" i="2"/>
  <c r="D26" i="2" s="1"/>
  <c r="F26" i="2"/>
  <c r="G26" i="2" s="1"/>
  <c r="C25" i="2"/>
  <c r="D25" i="2" s="1"/>
  <c r="J25" i="2" s="1"/>
  <c r="F25" i="2"/>
  <c r="G25" i="2" s="1"/>
  <c r="C24" i="2"/>
  <c r="D24" i="2" s="1"/>
  <c r="F24" i="2"/>
  <c r="G24" i="2" s="1"/>
  <c r="C23" i="2"/>
  <c r="D23" i="2" s="1"/>
  <c r="F23" i="2"/>
  <c r="G23" i="2" s="1"/>
  <c r="C22" i="2"/>
  <c r="D22" i="2" s="1"/>
  <c r="F22" i="2"/>
  <c r="G22" i="2" s="1"/>
  <c r="C21" i="2"/>
  <c r="D21" i="2" s="1"/>
  <c r="J21" i="2" s="1"/>
  <c r="F21" i="2"/>
  <c r="G21" i="2" s="1"/>
  <c r="C20" i="2"/>
  <c r="D20" i="2" s="1"/>
  <c r="F20" i="2"/>
  <c r="G20" i="2" s="1"/>
  <c r="C19" i="2"/>
  <c r="D19" i="2" s="1"/>
  <c r="F19" i="2"/>
  <c r="G19" i="2" s="1"/>
  <c r="C18" i="2"/>
  <c r="D18" i="2" s="1"/>
  <c r="F18" i="2"/>
  <c r="G18" i="2" s="1"/>
  <c r="C17" i="2"/>
  <c r="D17" i="2" s="1"/>
  <c r="J17" i="2" s="1"/>
  <c r="F17" i="2"/>
  <c r="G17" i="2" s="1"/>
  <c r="C16" i="2"/>
  <c r="D16" i="2" s="1"/>
  <c r="F16" i="2"/>
  <c r="G16" i="2" s="1"/>
  <c r="C15" i="2"/>
  <c r="D15" i="2" s="1"/>
  <c r="F15" i="2"/>
  <c r="G15" i="2" s="1"/>
  <c r="J23" i="2" l="1"/>
  <c r="J31" i="2"/>
  <c r="J47" i="2"/>
  <c r="J67" i="2"/>
  <c r="J83" i="2"/>
  <c r="J99" i="2"/>
  <c r="J115" i="2"/>
  <c r="J143" i="2"/>
  <c r="J159" i="2"/>
  <c r="J175" i="2"/>
  <c r="J219" i="2"/>
  <c r="J243" i="2"/>
  <c r="J263" i="2"/>
  <c r="J279" i="2"/>
  <c r="J295" i="2"/>
  <c r="J19" i="2"/>
  <c r="J39" i="2"/>
  <c r="J59" i="2"/>
  <c r="J79" i="2"/>
  <c r="J95" i="2"/>
  <c r="J119" i="2"/>
  <c r="J139" i="2"/>
  <c r="J155" i="2"/>
  <c r="J171" i="2"/>
  <c r="J231" i="2"/>
  <c r="J247" i="2"/>
  <c r="J259" i="2"/>
  <c r="J275" i="2"/>
  <c r="J299" i="2"/>
  <c r="J15" i="2"/>
  <c r="J35" i="2"/>
  <c r="J55" i="2"/>
  <c r="J71" i="2"/>
  <c r="J91" i="2"/>
  <c r="J107" i="2"/>
  <c r="J123" i="2"/>
  <c r="J135" i="2"/>
  <c r="J151" i="2"/>
  <c r="J167" i="2"/>
  <c r="J215" i="2"/>
  <c r="J227" i="2"/>
  <c r="J239" i="2"/>
  <c r="J255" i="2"/>
  <c r="J287" i="2"/>
  <c r="J27" i="2"/>
  <c r="J43" i="2"/>
  <c r="J51" i="2"/>
  <c r="J63" i="2"/>
  <c r="J75" i="2"/>
  <c r="J87" i="2"/>
  <c r="J103" i="2"/>
  <c r="J111" i="2"/>
  <c r="J127" i="2"/>
  <c r="J131" i="2"/>
  <c r="J147" i="2"/>
  <c r="J163" i="2"/>
  <c r="J211" i="2"/>
  <c r="J223" i="2"/>
  <c r="J235" i="2"/>
  <c r="J251" i="2"/>
  <c r="J267" i="2"/>
  <c r="J271" i="2"/>
  <c r="J283" i="2"/>
  <c r="J291" i="2"/>
  <c r="J177" i="2"/>
  <c r="J181" i="2"/>
  <c r="J185" i="2"/>
  <c r="J189" i="2"/>
  <c r="J193" i="2"/>
  <c r="J197" i="2"/>
  <c r="J201" i="2"/>
  <c r="J205" i="2"/>
  <c r="J209" i="2"/>
  <c r="J213" i="2"/>
  <c r="J217" i="2"/>
  <c r="J221" i="2"/>
  <c r="J225" i="2"/>
  <c r="J229" i="2"/>
  <c r="J233" i="2"/>
  <c r="J237" i="2"/>
  <c r="J241" i="2"/>
  <c r="J245" i="2"/>
  <c r="J249" i="2"/>
  <c r="J253" i="2"/>
  <c r="J257" i="2"/>
  <c r="J261" i="2"/>
  <c r="J265" i="2"/>
  <c r="J269" i="2"/>
  <c r="J273" i="2"/>
  <c r="J277" i="2"/>
  <c r="J281" i="2"/>
  <c r="J285" i="2"/>
  <c r="J289" i="2"/>
  <c r="J293" i="2"/>
  <c r="J297" i="2"/>
  <c r="J301" i="2"/>
  <c r="H14" i="2"/>
  <c r="J179" i="2"/>
  <c r="J183" i="2"/>
  <c r="J187" i="2"/>
  <c r="J191" i="2"/>
  <c r="J195" i="2"/>
  <c r="J199" i="2"/>
  <c r="J203" i="2"/>
  <c r="J207" i="2"/>
  <c r="J303" i="2"/>
  <c r="J304" i="2"/>
  <c r="J146" i="2"/>
  <c r="J134" i="2"/>
  <c r="J130" i="2"/>
  <c r="J110" i="2"/>
  <c r="J114" i="2"/>
  <c r="J122" i="2"/>
  <c r="J126" i="2"/>
  <c r="J138" i="2"/>
  <c r="J16" i="2"/>
  <c r="J20" i="2"/>
  <c r="J24" i="2"/>
  <c r="J28" i="2"/>
  <c r="J32" i="2"/>
  <c r="J36" i="2"/>
  <c r="J40" i="2"/>
  <c r="J44" i="2"/>
  <c r="J48" i="2"/>
  <c r="J52" i="2"/>
  <c r="J56" i="2"/>
  <c r="J60" i="2"/>
  <c r="J64" i="2"/>
  <c r="J68" i="2"/>
  <c r="J72" i="2"/>
  <c r="J76" i="2"/>
  <c r="J80" i="2"/>
  <c r="J84" i="2"/>
  <c r="J88" i="2"/>
  <c r="J92" i="2"/>
  <c r="J96" i="2"/>
  <c r="J104" i="2"/>
  <c r="J108" i="2"/>
  <c r="J112" i="2"/>
  <c r="J116" i="2"/>
  <c r="J120" i="2"/>
  <c r="J124" i="2"/>
  <c r="J128" i="2"/>
  <c r="J132" i="2"/>
  <c r="J136" i="2"/>
  <c r="J140" i="2"/>
  <c r="J144" i="2"/>
  <c r="J148" i="2"/>
  <c r="J152" i="2"/>
  <c r="J156" i="2"/>
  <c r="J160" i="2"/>
  <c r="J164" i="2"/>
  <c r="J168" i="2"/>
  <c r="J172" i="2"/>
  <c r="J176" i="2"/>
  <c r="J180" i="2"/>
  <c r="J106" i="2"/>
  <c r="J118" i="2"/>
  <c r="J142" i="2"/>
  <c r="J100" i="2"/>
  <c r="J18" i="2"/>
  <c r="J30" i="2"/>
  <c r="J42" i="2"/>
  <c r="J50" i="2"/>
  <c r="J62" i="2"/>
  <c r="J70" i="2"/>
  <c r="J82" i="2"/>
  <c r="J90" i="2"/>
  <c r="J98" i="2"/>
  <c r="J102" i="2"/>
  <c r="J150" i="2"/>
  <c r="J154" i="2"/>
  <c r="J158" i="2"/>
  <c r="J162" i="2"/>
  <c r="J166" i="2"/>
  <c r="J170" i="2"/>
  <c r="J174" i="2"/>
  <c r="J178" i="2"/>
  <c r="J182" i="2"/>
  <c r="J186" i="2"/>
  <c r="J190" i="2"/>
  <c r="J194" i="2"/>
  <c r="J198" i="2"/>
  <c r="J202" i="2"/>
  <c r="J206" i="2"/>
  <c r="J210" i="2"/>
  <c r="J214" i="2"/>
  <c r="J218" i="2"/>
  <c r="J222" i="2"/>
  <c r="J226" i="2"/>
  <c r="J230" i="2"/>
  <c r="J234" i="2"/>
  <c r="J238" i="2"/>
  <c r="J242" i="2"/>
  <c r="J246" i="2"/>
  <c r="J250" i="2"/>
  <c r="J254" i="2"/>
  <c r="J258" i="2"/>
  <c r="J262" i="2"/>
  <c r="J266" i="2"/>
  <c r="J270" i="2"/>
  <c r="J274" i="2"/>
  <c r="J278" i="2"/>
  <c r="J282" i="2"/>
  <c r="J286" i="2"/>
  <c r="J290" i="2"/>
  <c r="J294" i="2"/>
  <c r="J298" i="2"/>
  <c r="J302" i="2"/>
  <c r="J22" i="2"/>
  <c r="J26" i="2"/>
  <c r="J34" i="2"/>
  <c r="J38" i="2"/>
  <c r="J46" i="2"/>
  <c r="J54" i="2"/>
  <c r="J58" i="2"/>
  <c r="J66" i="2"/>
  <c r="J74" i="2"/>
  <c r="J78" i="2"/>
  <c r="J86" i="2"/>
  <c r="J94" i="2"/>
  <c r="G14" i="2"/>
  <c r="J184" i="2"/>
  <c r="J188" i="2"/>
  <c r="J192" i="2"/>
  <c r="J196" i="2"/>
  <c r="J200" i="2"/>
  <c r="J204" i="2"/>
  <c r="J208" i="2"/>
  <c r="J212" i="2"/>
  <c r="J216" i="2"/>
  <c r="J220" i="2"/>
  <c r="J224" i="2"/>
  <c r="J228" i="2"/>
  <c r="J232" i="2"/>
  <c r="J236" i="2"/>
  <c r="J240" i="2"/>
  <c r="J244" i="2"/>
  <c r="J248" i="2"/>
  <c r="J252" i="2"/>
  <c r="J256" i="2"/>
  <c r="J260" i="2"/>
  <c r="J264" i="2"/>
  <c r="J268" i="2"/>
  <c r="J272" i="2"/>
  <c r="J276" i="2"/>
  <c r="J280" i="2"/>
  <c r="J284" i="2"/>
  <c r="J288" i="2"/>
  <c r="J292" i="2"/>
  <c r="J296" i="2"/>
  <c r="J300" i="2"/>
  <c r="D14" i="2"/>
  <c r="B9" i="2"/>
  <c r="I15" i="2" s="1"/>
  <c r="B11" i="2"/>
  <c r="F14" i="2"/>
  <c r="C14" i="2"/>
  <c r="J14" i="2" l="1"/>
  <c r="I22" i="2"/>
  <c r="I30" i="2"/>
  <c r="I38" i="2"/>
  <c r="I46" i="2"/>
  <c r="I54" i="2"/>
  <c r="I62" i="2"/>
  <c r="I70" i="2"/>
  <c r="I78" i="2"/>
  <c r="I86" i="2"/>
  <c r="I94" i="2"/>
  <c r="I102" i="2"/>
  <c r="I110" i="2"/>
  <c r="I118" i="2"/>
  <c r="I126" i="2"/>
  <c r="I134" i="2"/>
  <c r="I142" i="2"/>
  <c r="I150" i="2"/>
  <c r="I158" i="2"/>
  <c r="I166" i="2"/>
  <c r="I174" i="2"/>
  <c r="I182" i="2"/>
  <c r="I190" i="2"/>
  <c r="I198" i="2"/>
  <c r="I206" i="2"/>
  <c r="I214" i="2"/>
  <c r="I222" i="2"/>
  <c r="I230" i="2"/>
  <c r="I238" i="2"/>
  <c r="I246" i="2"/>
  <c r="I254" i="2"/>
  <c r="I262" i="2"/>
  <c r="I270" i="2"/>
  <c r="I278" i="2"/>
  <c r="I286" i="2"/>
  <c r="I294" i="2"/>
  <c r="I302" i="2"/>
  <c r="I25" i="2"/>
  <c r="I49" i="2"/>
  <c r="I65" i="2"/>
  <c r="I81" i="2"/>
  <c r="I97" i="2"/>
  <c r="I113" i="2"/>
  <c r="I129" i="2"/>
  <c r="I153" i="2"/>
  <c r="I169" i="2"/>
  <c r="I185" i="2"/>
  <c r="I193" i="2"/>
  <c r="I217" i="2"/>
  <c r="I225" i="2"/>
  <c r="I241" i="2"/>
  <c r="I257" i="2"/>
  <c r="I281" i="2"/>
  <c r="I297" i="2"/>
  <c r="I26" i="2"/>
  <c r="I50" i="2"/>
  <c r="I58" i="2"/>
  <c r="I82" i="2"/>
  <c r="I98" i="2"/>
  <c r="I114" i="2"/>
  <c r="I138" i="2"/>
  <c r="I154" i="2"/>
  <c r="I170" i="2"/>
  <c r="I194" i="2"/>
  <c r="I210" i="2"/>
  <c r="I226" i="2"/>
  <c r="I250" i="2"/>
  <c r="I274" i="2"/>
  <c r="I298" i="2"/>
  <c r="I27" i="2"/>
  <c r="I51" i="2"/>
  <c r="I67" i="2"/>
  <c r="I83" i="2"/>
  <c r="I99" i="2"/>
  <c r="I115" i="2"/>
  <c r="I139" i="2"/>
  <c r="I163" i="2"/>
  <c r="I179" i="2"/>
  <c r="I203" i="2"/>
  <c r="I235" i="2"/>
  <c r="I259" i="2"/>
  <c r="I275" i="2"/>
  <c r="I299" i="2"/>
  <c r="I36" i="2"/>
  <c r="I44" i="2"/>
  <c r="I60" i="2"/>
  <c r="I23" i="2"/>
  <c r="I31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I159" i="2"/>
  <c r="I167" i="2"/>
  <c r="I175" i="2"/>
  <c r="I183" i="2"/>
  <c r="I191" i="2"/>
  <c r="I199" i="2"/>
  <c r="I207" i="2"/>
  <c r="I215" i="2"/>
  <c r="I223" i="2"/>
  <c r="I231" i="2"/>
  <c r="I239" i="2"/>
  <c r="I247" i="2"/>
  <c r="I255" i="2"/>
  <c r="I263" i="2"/>
  <c r="I271" i="2"/>
  <c r="I279" i="2"/>
  <c r="I287" i="2"/>
  <c r="I295" i="2"/>
  <c r="I303" i="2"/>
  <c r="I33" i="2"/>
  <c r="I57" i="2"/>
  <c r="I105" i="2"/>
  <c r="I137" i="2"/>
  <c r="I201" i="2"/>
  <c r="I265" i="2"/>
  <c r="I34" i="2"/>
  <c r="I74" i="2"/>
  <c r="I130" i="2"/>
  <c r="I178" i="2"/>
  <c r="I218" i="2"/>
  <c r="I234" i="2"/>
  <c r="I258" i="2"/>
  <c r="I282" i="2"/>
  <c r="I35" i="2"/>
  <c r="I75" i="2"/>
  <c r="I107" i="2"/>
  <c r="I131" i="2"/>
  <c r="I171" i="2"/>
  <c r="I195" i="2"/>
  <c r="I219" i="2"/>
  <c r="I243" i="2"/>
  <c r="I267" i="2"/>
  <c r="I291" i="2"/>
  <c r="I20" i="2"/>
  <c r="I16" i="2"/>
  <c r="I24" i="2"/>
  <c r="I32" i="2"/>
  <c r="I40" i="2"/>
  <c r="I48" i="2"/>
  <c r="I56" i="2"/>
  <c r="I64" i="2"/>
  <c r="I72" i="2"/>
  <c r="I80" i="2"/>
  <c r="I88" i="2"/>
  <c r="I96" i="2"/>
  <c r="I104" i="2"/>
  <c r="I112" i="2"/>
  <c r="I120" i="2"/>
  <c r="I128" i="2"/>
  <c r="I136" i="2"/>
  <c r="I144" i="2"/>
  <c r="I152" i="2"/>
  <c r="I160" i="2"/>
  <c r="I168" i="2"/>
  <c r="I176" i="2"/>
  <c r="I184" i="2"/>
  <c r="I192" i="2"/>
  <c r="I200" i="2"/>
  <c r="I208" i="2"/>
  <c r="I216" i="2"/>
  <c r="I224" i="2"/>
  <c r="I232" i="2"/>
  <c r="I240" i="2"/>
  <c r="I248" i="2"/>
  <c r="I256" i="2"/>
  <c r="I264" i="2"/>
  <c r="I272" i="2"/>
  <c r="I280" i="2"/>
  <c r="I288" i="2"/>
  <c r="I296" i="2"/>
  <c r="I304" i="2"/>
  <c r="I17" i="2"/>
  <c r="I41" i="2"/>
  <c r="I73" i="2"/>
  <c r="I89" i="2"/>
  <c r="I121" i="2"/>
  <c r="I145" i="2"/>
  <c r="I161" i="2"/>
  <c r="I177" i="2"/>
  <c r="I209" i="2"/>
  <c r="I233" i="2"/>
  <c r="I249" i="2"/>
  <c r="I273" i="2"/>
  <c r="I289" i="2"/>
  <c r="I18" i="2"/>
  <c r="I42" i="2"/>
  <c r="I66" i="2"/>
  <c r="I90" i="2"/>
  <c r="I106" i="2"/>
  <c r="I122" i="2"/>
  <c r="I146" i="2"/>
  <c r="I162" i="2"/>
  <c r="I186" i="2"/>
  <c r="I202" i="2"/>
  <c r="I242" i="2"/>
  <c r="I266" i="2"/>
  <c r="I290" i="2"/>
  <c r="I19" i="2"/>
  <c r="I43" i="2"/>
  <c r="I59" i="2"/>
  <c r="I91" i="2"/>
  <c r="I123" i="2"/>
  <c r="I147" i="2"/>
  <c r="I155" i="2"/>
  <c r="I187" i="2"/>
  <c r="I211" i="2"/>
  <c r="I227" i="2"/>
  <c r="I251" i="2"/>
  <c r="I283" i="2"/>
  <c r="I28" i="2"/>
  <c r="I52" i="2"/>
  <c r="I76" i="2"/>
  <c r="I21" i="2"/>
  <c r="I77" i="2"/>
  <c r="I109" i="2"/>
  <c r="I141" i="2"/>
  <c r="I173" i="2"/>
  <c r="I205" i="2"/>
  <c r="I237" i="2"/>
  <c r="I269" i="2"/>
  <c r="I301" i="2"/>
  <c r="I29" i="2"/>
  <c r="I84" i="2"/>
  <c r="I116" i="2"/>
  <c r="I148" i="2"/>
  <c r="I180" i="2"/>
  <c r="I212" i="2"/>
  <c r="I244" i="2"/>
  <c r="I276" i="2"/>
  <c r="I37" i="2"/>
  <c r="I85" i="2"/>
  <c r="I117" i="2"/>
  <c r="I149" i="2"/>
  <c r="I181" i="2"/>
  <c r="I213" i="2"/>
  <c r="I245" i="2"/>
  <c r="I277" i="2"/>
  <c r="I45" i="2"/>
  <c r="I92" i="2"/>
  <c r="I124" i="2"/>
  <c r="I156" i="2"/>
  <c r="I188" i="2"/>
  <c r="I220" i="2"/>
  <c r="I252" i="2"/>
  <c r="I284" i="2"/>
  <c r="I53" i="2"/>
  <c r="I93" i="2"/>
  <c r="I125" i="2"/>
  <c r="I157" i="2"/>
  <c r="I189" i="2"/>
  <c r="I221" i="2"/>
  <c r="I253" i="2"/>
  <c r="I285" i="2"/>
  <c r="I61" i="2"/>
  <c r="I100" i="2"/>
  <c r="I132" i="2"/>
  <c r="I164" i="2"/>
  <c r="I196" i="2"/>
  <c r="I228" i="2"/>
  <c r="I260" i="2"/>
  <c r="I292" i="2"/>
  <c r="I68" i="2"/>
  <c r="I101" i="2"/>
  <c r="I133" i="2"/>
  <c r="I165" i="2"/>
  <c r="I197" i="2"/>
  <c r="I229" i="2"/>
  <c r="I261" i="2"/>
  <c r="I293" i="2"/>
  <c r="I69" i="2"/>
  <c r="I108" i="2"/>
  <c r="I140" i="2"/>
  <c r="I172" i="2"/>
  <c r="I204" i="2"/>
  <c r="I236" i="2"/>
  <c r="I268" i="2"/>
  <c r="I300" i="2"/>
  <c r="I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Louise Karlsson</author>
  </authors>
  <commentList>
    <comment ref="A4" authorId="0" shapeId="0" xr:uid="{80681423-7FD7-4190-B75E-954B8587DE18}">
      <text>
        <r>
          <rPr>
            <b/>
            <sz val="9"/>
            <color indexed="81"/>
            <rFont val="Tahoma"/>
            <charset val="1"/>
          </rPr>
          <t>Louise Karlsson:</t>
        </r>
        <r>
          <rPr>
            <sz val="9"/>
            <color indexed="81"/>
            <rFont val="Tahoma"/>
            <charset val="1"/>
          </rPr>
          <t xml:space="preserve">
Socialstyrelsen statistikdatabas okt 2025
Exkl kommuner som endast redovisar för riket</t>
        </r>
      </text>
    </comment>
    <comment ref="A5" authorId="0" shapeId="0" xr:uid="{F214243E-7C76-44EE-8D71-82AA0371FA5F}">
      <text>
        <r>
          <rPr>
            <b/>
            <sz val="9"/>
            <color indexed="81"/>
            <rFont val="Tahoma"/>
            <charset val="1"/>
          </rPr>
          <t>Louise Karlsson:</t>
        </r>
        <r>
          <rPr>
            <sz val="9"/>
            <color indexed="81"/>
            <rFont val="Tahoma"/>
            <charset val="1"/>
          </rPr>
          <t xml:space="preserve">
https://www.regeringen.se/contentassets/4bef7244ebb647f9bc327a4e0577d21c/aktivitetskrav-for-mottagare-av-forsorjningsstod.pdf</t>
        </r>
      </text>
    </comment>
    <comment ref="A7" authorId="0" shapeId="0" xr:uid="{957BBE85-6868-405A-A391-FBD7A38A85B4}">
      <text>
        <r>
          <rPr>
            <b/>
            <sz val="9"/>
            <color indexed="81"/>
            <rFont val="Tahoma"/>
            <family val="2"/>
          </rPr>
          <t>Louise Karlsson:</t>
        </r>
        <r>
          <rPr>
            <sz val="9"/>
            <color indexed="81"/>
            <rFont val="Tahoma"/>
            <family val="2"/>
          </rPr>
          <t xml:space="preserve">
Antagande
Lägg in eget antagande för analys</t>
        </r>
      </text>
    </comment>
    <comment ref="A10" authorId="0" shapeId="0" xr:uid="{4B74ADBC-6317-4AB7-81FD-8447A84AF40F}">
      <text>
        <r>
          <rPr>
            <b/>
            <sz val="9"/>
            <color indexed="81"/>
            <rFont val="Tahoma"/>
            <charset val="1"/>
          </rPr>
          <t>Louise Karlsson:</t>
        </r>
        <r>
          <rPr>
            <sz val="9"/>
            <color indexed="81"/>
            <rFont val="Tahoma"/>
            <charset val="1"/>
          </rPr>
          <t xml:space="preserve">
https://www.regeringen.se/contentassets/4bef7244ebb647f9bc327a4e0577d21c/aktivitetskrav-for-mottagare-av-forsorjningsstod.pdf</t>
        </r>
      </text>
    </comment>
    <comment ref="D13" authorId="0" shapeId="0" xr:uid="{26F9BF5E-ED4C-466D-A295-5C0ADE321241}">
      <text>
        <r>
          <rPr>
            <b/>
            <sz val="9"/>
            <color indexed="81"/>
            <rFont val="Tahoma"/>
            <family val="2"/>
          </rPr>
          <t>Louise Karlsson:</t>
        </r>
        <r>
          <rPr>
            <sz val="9"/>
            <color indexed="81"/>
            <rFont val="Tahoma"/>
            <family val="2"/>
          </rPr>
          <t xml:space="preserve">
Baserat på befolkning okt 2025</t>
        </r>
      </text>
    </comment>
  </commentList>
</comments>
</file>

<file path=xl/sharedStrings.xml><?xml version="1.0" encoding="utf-8"?>
<sst xmlns="http://schemas.openxmlformats.org/spreadsheetml/2006/main" count="329" uniqueCount="324">
  <si>
    <t>Riket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</si>
  <si>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</si>
  <si>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</si>
  <si>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</si>
  <si>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</si>
  <si>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</si>
  <si>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</si>
  <si>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</si>
  <si>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</si>
  <si>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</si>
  <si>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</si>
  <si>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</si>
  <si>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</si>
  <si>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</si>
  <si>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</si>
  <si>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</si>
  <si>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</si>
  <si>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</si>
  <si>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</si>
  <si>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</si>
  <si>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</si>
  <si>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</si>
  <si>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</si>
  <si>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</si>
  <si>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</si>
  <si>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</si>
  <si>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</si>
  <si>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--</t>
  </si>
  <si>
    <t>Enköping</t>
  </si>
  <si>
    <t>Heby</t>
  </si>
  <si>
    <t>Håbo</t>
  </si>
  <si>
    <t>Knivsta</t>
  </si>
  <si>
    <t>Tierp</t>
  </si>
  <si>
    <t>Uppsala</t>
  </si>
  <si>
    <t>Älvkarleby</t>
  </si>
  <si>
    <t>Östhammar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</si>
  <si>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</si>
  <si>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</si>
  <si>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</si>
  <si>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</si>
  <si>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</si>
  <si>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</si>
  <si>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</si>
  <si>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</si>
  <si>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</si>
  <si>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</si>
  <si>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</si>
  <si>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</si>
  <si>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</si>
  <si>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</si>
  <si>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</si>
  <si>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</si>
  <si>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</si>
  <si>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</si>
  <si>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</si>
  <si>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</si>
  <si>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</si>
  <si>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</si>
  <si>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</si>
  <si>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</si>
  <si>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</si>
  <si>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</si>
  <si>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</si>
  <si>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</si>
  <si>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</si>
  <si>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</si>
  <si>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</si>
  <si>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</si>
  <si>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</si>
  <si>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</si>
  <si>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</si>
  <si>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</si>
  <si>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</si>
  <si>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</si>
  <si>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</si>
  <si>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</si>
  <si>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</si>
  <si>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</si>
  <si>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</si>
  <si>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</si>
  <si>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</si>
  <si>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</si>
  <si>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</si>
  <si>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</si>
  <si>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</si>
  <si>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</si>
  <si>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</si>
  <si>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</si>
  <si>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</si>
  <si>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</si>
  <si>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</si>
  <si>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Gotland</t>
  </si>
  <si>
    <t>Karlshamn</t>
  </si>
  <si>
    <t>Karlskrona</t>
  </si>
  <si>
    <t>Olofström</t>
  </si>
  <si>
    <t>Ronneby</t>
  </si>
  <si>
    <t>Sölvesborg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</si>
  <si>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</si>
  <si>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</si>
  <si>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</si>
  <si>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</si>
  <si>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</si>
  <si>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</si>
  <si>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</si>
  <si>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</si>
  <si>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</si>
  <si>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</si>
  <si>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</si>
  <si>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</si>
  <si>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</si>
  <si>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</si>
  <si>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</si>
  <si>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</si>
  <si>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</si>
  <si>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</si>
  <si>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</si>
  <si>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</si>
  <si>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</si>
  <si>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</si>
  <si>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</si>
  <si>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</si>
  <si>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</si>
  <si>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</si>
  <si>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</si>
  <si>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</si>
  <si>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</si>
  <si>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</si>
  <si>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</si>
  <si>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</si>
  <si>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</si>
  <si>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Falkenberg</t>
  </si>
  <si>
    <t>Halmstad</t>
  </si>
  <si>
    <t>Hylte</t>
  </si>
  <si>
    <t>Kungsbacka</t>
  </si>
  <si>
    <t>Laholm</t>
  </si>
  <si>
    <t>Varberg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</si>
  <si>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</si>
  <si>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</si>
  <si>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</si>
  <si>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</si>
  <si>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</si>
  <si>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</si>
  <si>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</si>
  <si>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</si>
  <si>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</si>
  <si>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</si>
  <si>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</si>
  <si>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</si>
  <si>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</si>
  <si>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</si>
  <si>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</si>
  <si>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</si>
  <si>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</si>
  <si>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</si>
  <si>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</si>
  <si>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</si>
  <si>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</si>
  <si>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</si>
  <si>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</si>
  <si>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</si>
  <si>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</si>
  <si>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</si>
  <si>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</si>
  <si>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</si>
  <si>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</si>
  <si>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</si>
  <si>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</si>
  <si>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</si>
  <si>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</si>
  <si>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</si>
  <si>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</si>
  <si>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</si>
  <si>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</si>
  <si>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</si>
  <si>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</si>
  <si>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</si>
  <si>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</si>
  <si>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</si>
  <si>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</si>
  <si>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</si>
  <si>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</si>
  <si>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</si>
  <si>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</si>
  <si>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</si>
  <si>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</si>
  <si>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</si>
  <si>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</si>
  <si>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</si>
  <si>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</si>
  <si>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</si>
  <si>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</si>
  <si>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</si>
  <si>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</si>
  <si>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</si>
  <si>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</si>
  <si>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</si>
  <si>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</si>
  <si>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</si>
  <si>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</si>
  <si>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</si>
  <si>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</si>
  <si>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</si>
  <si>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</si>
  <si>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</si>
  <si>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</si>
  <si>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</si>
  <si>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</si>
  <si>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</si>
  <si>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</si>
  <si>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</si>
  <si>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</si>
  <si>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</si>
  <si>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</si>
  <si>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</si>
  <si>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</si>
  <si>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</si>
  <si>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</si>
  <si>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</si>
  <si>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</si>
  <si>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</si>
  <si>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</si>
  <si>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</si>
  <si>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</si>
  <si>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</si>
  <si>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</si>
  <si>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</si>
  <si>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</si>
  <si>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</si>
  <si>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</si>
  <si>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</si>
  <si>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</si>
  <si>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</si>
  <si>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</si>
  <si>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</si>
  <si>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</si>
  <si>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</si>
  <si>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</si>
  <si>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</si>
  <si>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</si>
  <si>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</si>
  <si>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</si>
  <si>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</si>
  <si>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</si>
  <si>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</si>
  <si>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</si>
  <si>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</si>
  <si>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</si>
  <si>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</si>
  <si>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Härnösand</t>
  </si>
  <si>
    <t>Kramfors</t>
  </si>
  <si>
    <t>Sollefteå</t>
  </si>
  <si>
    <t>Sundsvall</t>
  </si>
  <si>
    <t>Timrå</t>
  </si>
  <si>
    <t>Ånge</t>
  </si>
  <si>
    <t>Örnsköldsvik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</si>
  <si>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</si>
  <si>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</si>
  <si>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</si>
  <si>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</si>
  <si>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</si>
  <si>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</si>
  <si>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</si>
  <si>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</si>
  <si>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</si>
  <si>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</si>
  <si>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</si>
  <si>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</si>
  <si>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</si>
  <si>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</si>
  <si>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</si>
  <si>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</si>
  <si>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</si>
  <si>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</si>
  <si>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</si>
  <si>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</si>
  <si>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</si>
  <si>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</si>
  <si>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</si>
  <si>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Arjeplog</t>
  </si>
  <si>
    <t>X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</si>
  <si>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</si>
  <si>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</si>
  <si>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</si>
  <si>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</si>
  <si>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</si>
  <si>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</si>
  <si>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</si>
  <si>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</si>
  <si>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</si>
  <si>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</si>
  <si>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</si>
  <si>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</si>
  <si>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</si>
  <si>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Andel av biståndsmottagare som omfattas av aktivitetskravet</t>
  </si>
  <si>
    <t>Årsplatser</t>
  </si>
  <si>
    <t>Individer berörda av aktivitetskravet per månad</t>
  </si>
  <si>
    <t>Beräkningarna utgår från invånare och biståndsmottagare per oktober 2025</t>
  </si>
  <si>
    <t>Statsbidraget per kommun 2027 kommer bero på förändringar i befolkning</t>
  </si>
  <si>
    <t>Därför visar alla belopp och volymer snarare än ungefärlig uppskattning än fakta</t>
  </si>
  <si>
    <t>Biståndsmottagare per månad</t>
  </si>
  <si>
    <t>Genomsnittlig tid i insats</t>
  </si>
  <si>
    <t>Statsbidrag totalt (tkr)</t>
  </si>
  <si>
    <t>Statsbidrag per årsplats (tkr)</t>
  </si>
  <si>
    <t>Årsplatser, andel av biståndsmottagare</t>
  </si>
  <si>
    <t>Kommun</t>
  </si>
  <si>
    <t>Befolkning</t>
  </si>
  <si>
    <t>Antaganden</t>
  </si>
  <si>
    <t>Beräkning och jämförelser mellan kommuner, statsbidrag för aktivitetskrav</t>
  </si>
  <si>
    <t>Louise Karlsson</t>
  </si>
  <si>
    <t>Controller</t>
  </si>
  <si>
    <t>Kompetensförsörjningskontoret</t>
  </si>
  <si>
    <t>Norrköpings Kommun</t>
  </si>
  <si>
    <t>louise.karlsson@norrkoping.se</t>
  </si>
  <si>
    <t>Matilda Carlström</t>
  </si>
  <si>
    <t>Sakkunnig</t>
  </si>
  <si>
    <t>matilda.carlstrom@norrkoping.se</t>
  </si>
  <si>
    <t>Andel av
rikets befolkning</t>
  </si>
  <si>
    <t>Bistånds-
mottagare</t>
  </si>
  <si>
    <t>Andel av rikets
biståndsmottagare</t>
  </si>
  <si>
    <t>Underskott/
överskott</t>
  </si>
  <si>
    <t>Budget
statsbidrag ca (kr)</t>
  </si>
  <si>
    <t>Beräkning statsbidrag 
baserat på antal 
biståndsmottagare</t>
  </si>
  <si>
    <t>Exempel antal årsplatser
aktivitetskrav</t>
  </si>
  <si>
    <t>https://www.regeringen.se/contentassets/4bef7244ebb647f9bc327a4e0577d21c/aktivitetskrav-for-mottagare-av-forsorjningsstod.pdf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</si>
</sst>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F3F76"/>
      <name val="Aptos Narrow"/>
      <family val="2"/>
      <scheme val="minor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0000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</cellStyleXfs>
  <cellXfs count="25">
    <xf numFmtId="0" fontId="0" fillId="0" borderId="0" xfId="0"/>
    <xf numFmtId="9" fontId="0" fillId="0" borderId="0" xfId="1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164" fontId="5" fillId="0" borderId="0" xfId="1" applyNumberFormat="1" applyFont="1" applyAlignment="1">
      <alignment horizontal="right"/>
    </xf>
    <xf numFmtId="0" fontId="0" fillId="0" borderId="0" xfId="0" applyAlignment="1">
      <alignment wrapText="1"/>
    </xf>
    <xf numFmtId="164" fontId="5" fillId="0" borderId="0" xfId="1" applyNumberFormat="1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164" fontId="8" fillId="0" borderId="0" xfId="0" applyNumberFormat="1" applyFont="1"/>
    <xf numFmtId="9" fontId="3" fillId="2" borderId="1" xfId="2" applyNumberFormat="1"/>
    <xf numFmtId="0" fontId="9" fillId="0" borderId="0" xfId="0" applyFont="1" applyAlignment="1">
      <alignment wrapText="1"/>
    </xf>
    <xf numFmtId="164" fontId="5" fillId="0" borderId="0" xfId="1" applyNumberFormat="1" applyFont="1" applyFill="1"/>
    <xf numFmtId="3" fontId="2" fillId="0" borderId="0" xfId="0" applyNumberFormat="1" applyFont="1"/>
    <xf numFmtId="9" fontId="2" fillId="0" borderId="0" xfId="1" applyFont="1" applyFill="1"/>
    <xf numFmtId="0" fontId="1" fillId="0" borderId="0" xfId="0" applyFont="1"/>
    <xf numFmtId="0" fontId="14" fillId="0" borderId="0" xfId="0" applyFont="1"/>
    <xf numFmtId="3" fontId="0" fillId="0" borderId="0" xfId="0" applyNumberFormat="1" applyAlignment="1">
      <alignment horizontal="right" vertical="center"/>
    </xf>
    <xf numFmtId="164" fontId="5" fillId="0" borderId="0" xfId="1" applyNumberFormat="1" applyFont="1" applyFill="1" applyAlignment="1">
      <alignment horizontal="right"/>
    </xf>
    <xf numFmtId="0" fontId="15" fillId="0" borderId="0" xfId="3"/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>
      <alignment horizontal="left"/>
    </xf>
    <xf numFmtId="3" fontId="7" fillId="0" borderId="0" xfId="0" applyNumberFormat="1" applyFont="1" applyAlignment="1">
      <alignment horizontal="right" vertical="center"/>
    </xf>
    <xf numFmtId="0" fontId="4" fillId="3" borderId="0" xfId="0" applyFont="1" applyFill="1"/>
  </cellXfs>
  <cellStyles count="4">
    <cellStyle name="Hyperlänk" xfId="3" builtinId="8"/>
    <cellStyle name="Indata" xfId="2" builtinId="20"/>
    <cellStyle name="Normal" xfId="0" builtinId="0"/>
    <cellStyle name="Procent" xfId="1" builtinId="5"/>
  </cellStyles>
  <dxfs count="13">
    <dxf>
      <font>
        <color rgb="FFC00000"/>
      </font>
    </dxf>
    <dxf>
      <font>
        <color rgb="FF00B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%"/>
    </dxf>
    <dxf>
      <numFmt numFmtId="3" formatCode="#,##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1" tint="0.34998626667073579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12</xdr:row>
      <xdr:rowOff>111113</xdr:rowOff>
    </xdr:from>
    <xdr:to>
      <xdr:col>7</xdr:col>
      <xdr:colOff>606678</xdr:colOff>
      <xdr:row>20</xdr:row>
      <xdr:rowOff>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11DE8-B786-AC96-12E6-4855611B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2492363"/>
          <a:ext cx="4280153" cy="11653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510F75-2FC8-4132-A2CB-B6DD4D0C00F1}" name="Table1" displayName="Table1" ref="A13:J304" totalsRowShown="0" headerRowDxfId="12">
  <autoFilter ref="A13:J304" xr:uid="{17510F75-2FC8-4132-A2CB-B6DD4D0C00F1}"/>
  <tableColumns count="10">
    <tableColumn id="1" xr3:uid="{8A0AE172-ACB6-4721-BCA3-0ECA3FFD11EA}" name="Kommun" dataDxfId="11"/>
    <tableColumn id="2" xr3:uid="{E31ABA55-D4A6-4FAC-9CEC-4E8C531E4ABE}" name="Befolkning" dataDxfId="10"/>
    <tableColumn id="3" xr3:uid="{B06EBB57-60F4-4ED8-967D-C72CCB6A9579}" name="Andel av_x000a_rikets befolkning" dataDxfId="9">
      <calculatedColumnFormula>B14 / $B$14</calculatedColumnFormula>
    </tableColumn>
    <tableColumn id="4" xr3:uid="{546AFBE6-0EFB-4B28-AC80-15917F5C92D7}" name="Budget_x000a_statsbidrag ca (kr)" dataDxfId="8">
      <calculatedColumnFormula>C14 * $B$10 * 1000</calculatedColumnFormula>
    </tableColumn>
    <tableColumn id="5" xr3:uid="{87A71BA8-722B-466C-989C-44CA764E5CD3}" name="Bistånds-_x000a_mottagare" dataDxfId="7"/>
    <tableColumn id="6" xr3:uid="{4F0D43FD-BAB2-4A80-98EC-8B6D49FFD1A6}" name="Andel av rikets_x000a_biståndsmottagare" dataDxfId="6">
      <calculatedColumnFormula>IFERROR(E14 / $E$14, "n.a.")</calculatedColumnFormula>
    </tableColumn>
    <tableColumn id="7" xr3:uid="{923FC8E5-D5BA-4939-8B85-83517A787846}" name="Beräkning statsbidrag _x000a_baserat på antal _x000a_biståndsmottagare" dataDxfId="5">
      <calculatedColumnFormula>IFERROR(F14 * $G$14, "n.a.")</calculatedColumnFormula>
    </tableColumn>
    <tableColumn id="10" xr3:uid="{46D1D719-F22A-499A-A47D-A138FD54E296}" name="Individer berörda av aktivitetskravet per månad" dataDxfId="4">
      <calculatedColumnFormula>IFERROR($B$6 * E14, "n.a.")</calculatedColumnFormula>
    </tableColumn>
    <tableColumn id="8" xr3:uid="{CDEE566A-FC8A-410F-A49A-A199279994B6}" name="Exempel antal årsplatser_x000a_aktivitetskrav" dataDxfId="3">
      <calculatedColumnFormula>IFERROR($B$9 * E14, "n.a.")</calculatedColumnFormula>
    </tableColumn>
    <tableColumn id="9" xr3:uid="{49BB305C-320F-404B-8CA2-298C9A61CA99}" name="Underskott/_x000a_överskott" dataDxfId="2">
      <calculatedColumnFormula>IFERROR(Table1[[#This Row],[Budget
statsbidrag ca (kr)]] - Table1[[#This Row],[Beräkning statsbidrag 
baserat på antal 
biståndsmottagare]], "n.a.")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geringen.se/contentassets/4bef7244ebb647f9bc327a4e0577d21c/aktivitetskrav-for-mottagare-av-forsorjningsstod.pdf" TargetMode="External"/><Relationship Id="rId2" Type="http://schemas.openxmlformats.org/officeDocument/2006/relationships/hyperlink" Target="mailto:matilda.carlstrom@norrkoping.se" TargetMode="External"/><Relationship Id="rId1" Type="http://schemas.openxmlformats.org/officeDocument/2006/relationships/hyperlink" Target="mailto:louise.karlsson@norrkoping.s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CCCB-5AC0-4313-9BC2-0FC0A41CF864}">
  <dimension ref="B3:E22"/>
  <sheetViews>
    <sheetView workbookViewId="0">
      <selection activeCell="L15" sqref="L15"/>
    </sheetView>
  </sheetViews>
  <sheetFormatPr defaultRowHeight="12.75" x14ac:dyDescent="0.2"/>
  <sheetData>
    <row r="3" spans="2:5" x14ac:dyDescent="0.2">
      <c r="B3" t="s">
        <v>308</v>
      </c>
      <c r="E3" t="s">
        <v>313</v>
      </c>
    </row>
    <row r="4" spans="2:5" x14ac:dyDescent="0.2">
      <c r="B4" t="s">
        <v>309</v>
      </c>
      <c r="E4" t="s">
        <v>314</v>
      </c>
    </row>
    <row r="5" spans="2:5" x14ac:dyDescent="0.2">
      <c r="B5" t="s">
        <v>310</v>
      </c>
      <c r="E5" t="s">
        <v>310</v>
      </c>
    </row>
    <row r="6" spans="2:5" x14ac:dyDescent="0.2">
      <c r="B6" t="s">
        <v>311</v>
      </c>
      <c r="E6" t="s">
        <v>311</v>
      </c>
    </row>
    <row r="7" spans="2:5" x14ac:dyDescent="0.2">
      <c r="B7" s="20" t="s">
        <v>312</v>
      </c>
      <c r="E7" s="20" t="s">
        <v>315</v>
      </c>
    </row>
    <row r="10" spans="2:5" x14ac:dyDescent="0.2">
      <c r="B10" t="s">
        <v>296</v>
      </c>
    </row>
    <row r="11" spans="2:5" x14ac:dyDescent="0.2">
      <c r="B11" t="s">
        <v>297</v>
      </c>
    </row>
    <row r="12" spans="2:5" x14ac:dyDescent="0.2">
      <c r="B12" t="s">
        <v>298</v>
      </c>
    </row>
    <row r="22" spans="2:2" x14ac:dyDescent="0.2">
      <c r="B22" s="20" t="s">
        <v>323</v>
      </c>
    </row>
  </sheetData>
  <hyperlinks>
    <hyperlink ref="B7" r:id="rId1" xr:uid="{EF1C8052-65D0-4682-9907-807712CA4BFC}"/>
    <hyperlink ref="E7" r:id="rId2" xr:uid="{E4BA69DF-7D41-4E4F-B442-BFF65D877410}"/>
    <hyperlink ref="B22" r:id="rId3" xr:uid="{A5B07792-D2F6-41D9-90D0-5BFF27E19695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EF0D-0937-4FEE-9856-989E1BEC06BF}">
  <sheetPr>
    <tabColor theme="9" tint="0.79998168889431442"/>
  </sheetPr>
  <dimension ref="A1:Q304"/>
  <sheetViews>
    <sheetView tabSelected="1" topLeftCell="A3" zoomScale="85" zoomScaleNormal="85" workbookViewId="0">
      <selection activeCell="A5" sqref="A5"/>
    </sheetView>
  </sheetViews>
  <sheetFormatPr defaultRowHeight="12.75" x14ac:dyDescent="0.2"/>
  <cols>
    <col min="1" max="1" width="32.85546875" bestFit="1" customWidth="1"/>
    <col min="2" max="2" width="11.7109375" customWidth="1"/>
    <col min="3" max="3" width="17.42578125" customWidth="1"/>
    <col min="4" max="4" width="18" customWidth="1"/>
    <col min="5" max="5" width="10.42578125" customWidth="1"/>
    <col min="6" max="6" width="18.85546875" customWidth="1"/>
    <col min="7" max="7" width="26" customWidth="1"/>
    <col min="8" max="8" width="15.28515625" customWidth="1"/>
    <col min="9" max="9" width="16.5703125" customWidth="1"/>
    <col min="10" max="10" width="14.28515625" customWidth="1"/>
    <col min="11" max="11" width="13.140625" bestFit="1" customWidth="1"/>
    <col min="16" max="16" width="10.85546875" bestFit="1" customWidth="1"/>
  </cols>
  <sheetData>
    <row r="1" spans="1:16" ht="20.25" x14ac:dyDescent="0.3">
      <c r="A1" s="17" t="s">
        <v>307</v>
      </c>
    </row>
    <row r="3" spans="1:16" x14ac:dyDescent="0.2">
      <c r="A3" s="16" t="s">
        <v>306</v>
      </c>
    </row>
    <row r="4" spans="1:16" x14ac:dyDescent="0.2">
      <c r="A4" t="s">
        <v>299</v>
      </c>
      <c r="B4" s="2">
        <v>107900</v>
      </c>
    </row>
    <row r="5" spans="1:16" ht="25.5" x14ac:dyDescent="0.2">
      <c r="A5" s="12" t="s">
        <v>295</v>
      </c>
      <c r="B5" s="2">
        <v>26000</v>
      </c>
    </row>
    <row r="6" spans="1:16" ht="25.5" x14ac:dyDescent="0.2">
      <c r="A6" s="12" t="s">
        <v>293</v>
      </c>
      <c r="B6" s="1">
        <f>B5 / B4</f>
        <v>0.24096385542168675</v>
      </c>
    </row>
    <row r="7" spans="1:16" ht="13.5" x14ac:dyDescent="0.25">
      <c r="A7" s="5" t="s">
        <v>300</v>
      </c>
      <c r="B7" s="11">
        <v>0.75</v>
      </c>
      <c r="C7" s="1"/>
    </row>
    <row r="8" spans="1:16" x14ac:dyDescent="0.2">
      <c r="A8" t="s">
        <v>294</v>
      </c>
      <c r="B8" s="14">
        <f>B5 * $B$7</f>
        <v>19500</v>
      </c>
    </row>
    <row r="9" spans="1:16" x14ac:dyDescent="0.2">
      <c r="A9" t="s">
        <v>303</v>
      </c>
      <c r="B9" s="15">
        <f>B8 / B4</f>
        <v>0.18072289156626506</v>
      </c>
      <c r="J9" s="13"/>
    </row>
    <row r="10" spans="1:16" x14ac:dyDescent="0.2">
      <c r="A10" t="s">
        <v>301</v>
      </c>
      <c r="B10" s="2">
        <v>2002000</v>
      </c>
      <c r="P10" s="2"/>
    </row>
    <row r="11" spans="1:16" x14ac:dyDescent="0.2">
      <c r="A11" t="s">
        <v>302</v>
      </c>
      <c r="B11" s="2">
        <f>B10 / B8</f>
        <v>102.66666666666667</v>
      </c>
      <c r="P11" s="2"/>
    </row>
    <row r="12" spans="1:16" x14ac:dyDescent="0.2">
      <c r="P12" s="2"/>
    </row>
    <row r="13" spans="1:16" ht="51" x14ac:dyDescent="0.2">
      <c r="A13" s="22" t="s">
        <v>304</v>
      </c>
      <c r="B13" s="24" t="s">
        <v>305</v>
      </c>
      <c r="C13" s="21" t="s">
        <v>316</v>
      </c>
      <c r="D13" s="21" t="s">
        <v>320</v>
      </c>
      <c r="E13" s="21" t="s">
        <v>317</v>
      </c>
      <c r="F13" s="21" t="s">
        <v>318</v>
      </c>
      <c r="G13" s="21" t="s">
        <v>321</v>
      </c>
      <c r="H13" s="21" t="s">
        <v>295</v>
      </c>
      <c r="I13" s="21" t="s">
        <v>322</v>
      </c>
      <c r="J13" s="21" t="s">
        <v>319</v>
      </c>
    </row>
    <row r="14" spans="1:16" s="8" customFormat="1" ht="15" x14ac:dyDescent="0.25">
      <c r="A14" s="8" t="s">
        <v>0</v>
      </c>
      <c r="B14" s="9">
        <f t="shared" ref="B14:G14" si="0">SUM(B15:B304)</f>
        <v>10610474</v>
      </c>
      <c r="C14" s="10">
        <f t="shared" si="0"/>
        <v>0.99999999999999967</v>
      </c>
      <c r="D14" s="9">
        <f t="shared" si="0"/>
        <v>2001999999.9999993</v>
      </c>
      <c r="E14" s="23">
        <f t="shared" si="0"/>
        <v>107900</v>
      </c>
      <c r="F14" s="10">
        <f t="shared" si="0"/>
        <v>1.0000000000000002</v>
      </c>
      <c r="G14" s="9">
        <f t="shared" si="0"/>
        <v>2002000000</v>
      </c>
      <c r="H14" s="9">
        <f>ROUND(SUM(H15:H304),-2)</f>
        <v>26000</v>
      </c>
      <c r="I14" s="9">
        <f>ROUND(SUM(I15:I304),-2)</f>
        <v>19500</v>
      </c>
      <c r="J14" s="9">
        <f>IFERROR(Table1[[#This Row],[Budget
statsbidrag ca (kr)]] - Table1[[#This Row],[Beräkning statsbidrag 
baserat på antal 
biståndsmottagare]], "n.a.")</f>
        <v>-7.152557373046875E-7</v>
      </c>
      <c r="M14" s="9"/>
    </row>
    <row r="15" spans="1:16" x14ac:dyDescent="0.2">
      <c r="A15" t="s">
        <v>136</v>
      </c>
      <c r="B15" s="2">
        <v>32609</v>
      </c>
      <c r="C15" s="6">
        <f t="shared" ref="C15:C78" si="1">B15 / $B$14</f>
        <v>3.0732840022038603E-3</v>
      </c>
      <c r="D15" s="2">
        <f>C15 * $B$10 * 1000</f>
        <v>6152714.5724121286</v>
      </c>
      <c r="E15" s="18">
        <v>288</v>
      </c>
      <c r="F15" s="4">
        <f t="shared" ref="F15:F78" si="2">IFERROR(E15 / $E$14, "n.a.")</f>
        <v>2.6691380908248378E-3</v>
      </c>
      <c r="G15" s="3">
        <f>IFERROR(F15 * $B$10 * 1000, "n.a.")</f>
        <v>5343614.457831325</v>
      </c>
      <c r="H15" s="3">
        <f t="shared" ref="H15:H77" si="3">IFERROR($B$6 * E15, "n.a.")</f>
        <v>69.397590361445779</v>
      </c>
      <c r="I15" s="3">
        <f>IFERROR($B$9 * E15, "n.a.")</f>
        <v>52.048192771084338</v>
      </c>
      <c r="J15" s="7">
        <f>IFERROR(Table1[[#This Row],[Budget
statsbidrag ca (kr)]] - Table1[[#This Row],[Beräkning statsbidrag 
baserat på antal 
biståndsmottagare]], "n.a.")</f>
        <v>809100.11458080355</v>
      </c>
      <c r="L15" s="2"/>
    </row>
    <row r="16" spans="1:16" x14ac:dyDescent="0.2">
      <c r="A16" t="s">
        <v>137</v>
      </c>
      <c r="B16" s="2">
        <v>42834</v>
      </c>
      <c r="C16" s="6">
        <f t="shared" si="1"/>
        <v>4.0369544282376074E-3</v>
      </c>
      <c r="D16" s="2">
        <f t="shared" ref="D16:D79" si="4">C16 * $B$10 * 1000</f>
        <v>8081982.7653316893</v>
      </c>
      <c r="E16" s="18">
        <v>358</v>
      </c>
      <c r="F16" s="4">
        <f t="shared" si="2"/>
        <v>3.3178869323447638E-3</v>
      </c>
      <c r="G16" s="3">
        <f t="shared" ref="G16:G79" si="5">IFERROR(F16 * $B$10 * 1000, "n.a.")</f>
        <v>6642409.6385542173</v>
      </c>
      <c r="H16" s="3">
        <f t="shared" si="3"/>
        <v>86.265060240963848</v>
      </c>
      <c r="I16" s="3">
        <f t="shared" ref="I16:I79" si="6">IFERROR($B$9 * E16, "n.a.")</f>
        <v>64.698795180722897</v>
      </c>
      <c r="J16" s="7">
        <f>IFERROR(Table1[[#This Row],[Budget
statsbidrag ca (kr)]] - Table1[[#This Row],[Beräkning statsbidrag 
baserat på antal 
biståndsmottagare]], "n.a.")</f>
        <v>1439573.126777472</v>
      </c>
      <c r="L16" s="2"/>
    </row>
    <row r="17" spans="1:12" x14ac:dyDescent="0.2">
      <c r="A17" t="s">
        <v>71</v>
      </c>
      <c r="B17" s="2">
        <v>19716</v>
      </c>
      <c r="C17" s="6">
        <f t="shared" si="1"/>
        <v>1.8581639236852189E-3</v>
      </c>
      <c r="D17" s="2">
        <f t="shared" si="4"/>
        <v>3720044.1752178087</v>
      </c>
      <c r="E17" s="18">
        <v>345</v>
      </c>
      <c r="F17" s="4">
        <f t="shared" si="2"/>
        <v>3.1974050046339204E-3</v>
      </c>
      <c r="G17" s="3">
        <f t="shared" si="5"/>
        <v>6401204.8192771086</v>
      </c>
      <c r="H17" s="3">
        <f t="shared" si="3"/>
        <v>83.132530120481931</v>
      </c>
      <c r="I17" s="3">
        <f t="shared" si="6"/>
        <v>62.349397590361448</v>
      </c>
      <c r="J17" s="7">
        <f>IFERROR(Table1[[#This Row],[Budget
statsbidrag ca (kr)]] - Table1[[#This Row],[Beräkning statsbidrag 
baserat på antal 
biståndsmottagare]], "n.a.")</f>
        <v>-2681160.6440593</v>
      </c>
      <c r="L17" s="2"/>
    </row>
    <row r="18" spans="1:12" x14ac:dyDescent="0.2">
      <c r="A18" t="s">
        <v>58</v>
      </c>
      <c r="B18" s="2">
        <v>6859</v>
      </c>
      <c r="C18" s="6">
        <f t="shared" si="1"/>
        <v>6.4643671903818816E-4</v>
      </c>
      <c r="D18" s="2">
        <f t="shared" si="4"/>
        <v>1294166.3115144526</v>
      </c>
      <c r="E18" s="18">
        <v>58</v>
      </c>
      <c r="F18" s="4">
        <f t="shared" si="2"/>
        <v>5.3753475440222428E-4</v>
      </c>
      <c r="G18" s="3">
        <f t="shared" si="5"/>
        <v>1076144.5783132531</v>
      </c>
      <c r="H18" s="3">
        <f t="shared" si="3"/>
        <v>13.975903614457831</v>
      </c>
      <c r="I18" s="3">
        <f t="shared" si="6"/>
        <v>10.481927710843374</v>
      </c>
      <c r="J18" s="7">
        <f>IFERROR(Table1[[#This Row],[Budget
statsbidrag ca (kr)]] - Table1[[#This Row],[Beräkning statsbidrag 
baserat på antal 
biståndsmottagare]], "n.a.")</f>
        <v>218021.73320119944</v>
      </c>
    </row>
    <row r="19" spans="1:12" x14ac:dyDescent="0.2">
      <c r="A19" t="s">
        <v>213</v>
      </c>
      <c r="B19" s="2">
        <v>13954</v>
      </c>
      <c r="C19" s="6">
        <f t="shared" si="1"/>
        <v>1.3151156112347101E-3</v>
      </c>
      <c r="D19" s="2">
        <f t="shared" si="4"/>
        <v>2632861.45369189</v>
      </c>
      <c r="E19" s="18">
        <v>151</v>
      </c>
      <c r="F19" s="4">
        <f t="shared" si="2"/>
        <v>1.3994439295644116E-3</v>
      </c>
      <c r="G19" s="3">
        <f t="shared" si="5"/>
        <v>2801686.7469879519</v>
      </c>
      <c r="H19" s="3">
        <f t="shared" si="3"/>
        <v>36.385542168674696</v>
      </c>
      <c r="I19" s="3">
        <f t="shared" si="6"/>
        <v>27.289156626506024</v>
      </c>
      <c r="J19" s="7">
        <f>IFERROR(Table1[[#This Row],[Budget
statsbidrag ca (kr)]] - Table1[[#This Row],[Beräkning statsbidrag 
baserat på antal 
biståndsmottagare]], "n.a.")</f>
        <v>-168825.29329606192</v>
      </c>
    </row>
    <row r="20" spans="1:12" x14ac:dyDescent="0.2">
      <c r="A20" t="s">
        <v>278</v>
      </c>
      <c r="B20" s="2">
        <v>2573</v>
      </c>
      <c r="C20" s="6">
        <f t="shared" si="1"/>
        <v>2.4249623532369996E-4</v>
      </c>
      <c r="D20" s="2">
        <f t="shared" si="4"/>
        <v>485477.46311804728</v>
      </c>
      <c r="E20" s="18" t="s">
        <v>279</v>
      </c>
      <c r="F20" s="4" t="str">
        <f t="shared" si="2"/>
        <v>n.a.</v>
      </c>
      <c r="G20" s="3" t="str">
        <f t="shared" si="5"/>
        <v>n.a.</v>
      </c>
      <c r="H20" s="3" t="str">
        <f t="shared" si="3"/>
        <v>n.a.</v>
      </c>
      <c r="I20" s="3" t="str">
        <f t="shared" si="6"/>
        <v>n.a.</v>
      </c>
      <c r="J20" s="7" t="str">
        <f>IFERROR(Table1[[#This Row],[Budget
statsbidrag ca (kr)]] - Table1[[#This Row],[Beräkning statsbidrag 
baserat på antal 
biståndsmottagare]], "n.a.")</f>
        <v>n.a.</v>
      </c>
    </row>
    <row r="21" spans="1:12" x14ac:dyDescent="0.2">
      <c r="A21" t="s">
        <v>280</v>
      </c>
      <c r="B21" s="2">
        <v>6040</v>
      </c>
      <c r="C21" s="6">
        <f t="shared" si="1"/>
        <v>5.6924883845905474E-4</v>
      </c>
      <c r="D21" s="2">
        <f t="shared" si="4"/>
        <v>1139636.1745950275</v>
      </c>
      <c r="E21" s="18">
        <v>37</v>
      </c>
      <c r="F21" s="4">
        <f t="shared" si="2"/>
        <v>3.4291010194624651E-4</v>
      </c>
      <c r="G21" s="3">
        <f t="shared" si="5"/>
        <v>686506.02409638558</v>
      </c>
      <c r="H21" s="3">
        <f t="shared" si="3"/>
        <v>8.9156626506024104</v>
      </c>
      <c r="I21" s="3">
        <f t="shared" si="6"/>
        <v>6.6867469879518069</v>
      </c>
      <c r="J21" s="7">
        <f>IFERROR(Table1[[#This Row],[Budget
statsbidrag ca (kr)]] - Table1[[#This Row],[Beräkning statsbidrag 
baserat på antal 
biståndsmottagare]], "n.a.")</f>
        <v>453130.15049864189</v>
      </c>
    </row>
    <row r="22" spans="1:12" x14ac:dyDescent="0.2">
      <c r="A22" t="s">
        <v>185</v>
      </c>
      <c r="B22" s="2">
        <v>25427</v>
      </c>
      <c r="C22" s="6">
        <f t="shared" si="1"/>
        <v>2.3964056648176132E-3</v>
      </c>
      <c r="D22" s="2">
        <f t="shared" si="4"/>
        <v>4797604.140964861</v>
      </c>
      <c r="E22" s="18">
        <v>354</v>
      </c>
      <c r="F22" s="4">
        <f t="shared" si="2"/>
        <v>3.2808155699721965E-3</v>
      </c>
      <c r="G22" s="3">
        <f t="shared" si="5"/>
        <v>6568192.7710843375</v>
      </c>
      <c r="H22" s="3">
        <f t="shared" si="3"/>
        <v>85.301204819277103</v>
      </c>
      <c r="I22" s="3">
        <f t="shared" si="6"/>
        <v>63.975903614457827</v>
      </c>
      <c r="J22" s="7">
        <f>IFERROR(Table1[[#This Row],[Budget
statsbidrag ca (kr)]] - Table1[[#This Row],[Beräkning statsbidrag 
baserat på antal 
biståndsmottagare]], "n.a.")</f>
        <v>-1770588.6301194765</v>
      </c>
    </row>
    <row r="23" spans="1:12" x14ac:dyDescent="0.2">
      <c r="A23" t="s">
        <v>201</v>
      </c>
      <c r="B23" s="2">
        <v>11403</v>
      </c>
      <c r="C23" s="6">
        <f t="shared" si="1"/>
        <v>1.0746927988325497E-3</v>
      </c>
      <c r="D23" s="2">
        <f t="shared" si="4"/>
        <v>2151534.9832627643</v>
      </c>
      <c r="E23" s="18">
        <v>49</v>
      </c>
      <c r="F23" s="4">
        <f t="shared" si="2"/>
        <v>4.5412418906394812E-4</v>
      </c>
      <c r="G23" s="3">
        <f t="shared" si="5"/>
        <v>909156.62650602416</v>
      </c>
      <c r="H23" s="3">
        <f t="shared" si="3"/>
        <v>11.80722891566265</v>
      </c>
      <c r="I23" s="3">
        <f t="shared" si="6"/>
        <v>8.8554216867469879</v>
      </c>
      <c r="J23" s="7">
        <f>IFERROR(Table1[[#This Row],[Budget
statsbidrag ca (kr)]] - Table1[[#This Row],[Beräkning statsbidrag 
baserat på antal 
biståndsmottagare]], "n.a.")</f>
        <v>1242378.3567567402</v>
      </c>
    </row>
    <row r="24" spans="1:12" x14ac:dyDescent="0.2">
      <c r="A24" t="s">
        <v>223</v>
      </c>
      <c r="B24" s="2">
        <v>22401</v>
      </c>
      <c r="C24" s="6">
        <f t="shared" si="1"/>
        <v>2.1112157666094843E-3</v>
      </c>
      <c r="D24" s="2">
        <f t="shared" si="4"/>
        <v>4226653.964752188</v>
      </c>
      <c r="E24" s="18">
        <v>319</v>
      </c>
      <c r="F24" s="4">
        <f t="shared" si="2"/>
        <v>2.9564411492122335E-3</v>
      </c>
      <c r="G24" s="3">
        <f t="shared" si="5"/>
        <v>5918795.1807228914</v>
      </c>
      <c r="H24" s="3">
        <f t="shared" si="3"/>
        <v>76.867469879518069</v>
      </c>
      <c r="I24" s="3">
        <f t="shared" si="6"/>
        <v>57.650602409638552</v>
      </c>
      <c r="J24" s="7">
        <f>IFERROR(Table1[[#This Row],[Budget
statsbidrag ca (kr)]] - Table1[[#This Row],[Beräkning statsbidrag 
baserat på antal 
biståndsmottagare]], "n.a.")</f>
        <v>-1692141.2159707034</v>
      </c>
    </row>
    <row r="25" spans="1:12" x14ac:dyDescent="0.2">
      <c r="A25" t="s">
        <v>138</v>
      </c>
      <c r="B25" s="2">
        <v>8993</v>
      </c>
      <c r="C25" s="6">
        <f t="shared" si="1"/>
        <v>8.475587424275296E-4</v>
      </c>
      <c r="D25" s="2">
        <f t="shared" si="4"/>
        <v>1696812.6023399143</v>
      </c>
      <c r="E25" s="18">
        <v>71</v>
      </c>
      <c r="F25" s="4">
        <f t="shared" si="2"/>
        <v>6.5801668211306762E-4</v>
      </c>
      <c r="G25" s="3">
        <f t="shared" si="5"/>
        <v>1317349.3975903613</v>
      </c>
      <c r="H25" s="3">
        <f t="shared" si="3"/>
        <v>17.108433734939759</v>
      </c>
      <c r="I25" s="3">
        <f t="shared" si="6"/>
        <v>12.831325301204819</v>
      </c>
      <c r="J25" s="7">
        <f>IFERROR(Table1[[#This Row],[Budget
statsbidrag ca (kr)]] - Table1[[#This Row],[Beräkning statsbidrag 
baserat på antal 
biståndsmottagare]], "n.a.")</f>
        <v>379463.204749553</v>
      </c>
    </row>
    <row r="26" spans="1:12" x14ac:dyDescent="0.2">
      <c r="A26" t="s">
        <v>255</v>
      </c>
      <c r="B26" s="2">
        <v>7094</v>
      </c>
      <c r="C26" s="6">
        <f t="shared" si="1"/>
        <v>6.685846457000884E-4</v>
      </c>
      <c r="D26" s="2">
        <f t="shared" si="4"/>
        <v>1338506.4606915768</v>
      </c>
      <c r="E26" s="18">
        <v>50</v>
      </c>
      <c r="F26" s="4">
        <f t="shared" si="2"/>
        <v>4.6339202965708991E-4</v>
      </c>
      <c r="G26" s="3">
        <f t="shared" si="5"/>
        <v>927710.84337349399</v>
      </c>
      <c r="H26" s="3">
        <f t="shared" si="3"/>
        <v>12.048192771084338</v>
      </c>
      <c r="I26" s="3">
        <f t="shared" si="6"/>
        <v>9.0361445783132535</v>
      </c>
      <c r="J26" s="7">
        <f>IFERROR(Table1[[#This Row],[Budget
statsbidrag ca (kr)]] - Table1[[#This Row],[Beräkning statsbidrag 
baserat på antal 
biståndsmottagare]], "n.a.")</f>
        <v>410795.61731808283</v>
      </c>
    </row>
    <row r="27" spans="1:12" x14ac:dyDescent="0.2">
      <c r="A27" t="s">
        <v>263</v>
      </c>
      <c r="B27" s="2">
        <v>2335</v>
      </c>
      <c r="C27" s="6">
        <f t="shared" si="1"/>
        <v>2.2006556917249879E-4</v>
      </c>
      <c r="D27" s="2">
        <f t="shared" si="4"/>
        <v>440571.26948334259</v>
      </c>
      <c r="E27" s="18">
        <v>14</v>
      </c>
      <c r="F27" s="4">
        <f t="shared" si="2"/>
        <v>1.2974976830398518E-4</v>
      </c>
      <c r="G27" s="3">
        <f t="shared" si="5"/>
        <v>259759.03614457831</v>
      </c>
      <c r="H27" s="3">
        <f t="shared" si="3"/>
        <v>3.3734939759036147</v>
      </c>
      <c r="I27" s="3">
        <f t="shared" si="6"/>
        <v>2.5301204819277108</v>
      </c>
      <c r="J27" s="7">
        <f>IFERROR(Table1[[#This Row],[Budget
statsbidrag ca (kr)]] - Table1[[#This Row],[Beräkning statsbidrag 
baserat på antal 
biståndsmottagare]], "n.a.")</f>
        <v>180812.23333876429</v>
      </c>
    </row>
    <row r="28" spans="1:12" x14ac:dyDescent="0.2">
      <c r="A28" t="s">
        <v>97</v>
      </c>
      <c r="B28" s="2">
        <v>16033</v>
      </c>
      <c r="C28" s="6">
        <f t="shared" si="1"/>
        <v>1.5110540773202027E-3</v>
      </c>
      <c r="D28" s="2">
        <f t="shared" si="4"/>
        <v>3025130.262795046</v>
      </c>
      <c r="E28" s="18">
        <v>156</v>
      </c>
      <c r="F28" s="4">
        <f t="shared" si="2"/>
        <v>1.4457831325301205E-3</v>
      </c>
      <c r="G28" s="3">
        <f t="shared" si="5"/>
        <v>2894457.8313253014</v>
      </c>
      <c r="H28" s="3">
        <f t="shared" si="3"/>
        <v>37.590361445783131</v>
      </c>
      <c r="I28" s="3">
        <f t="shared" si="6"/>
        <v>28.192771084337348</v>
      </c>
      <c r="J28" s="7">
        <f>IFERROR(Table1[[#This Row],[Budget
statsbidrag ca (kr)]] - Table1[[#This Row],[Beräkning statsbidrag 
baserat på antal 
biståndsmottagare]], "n.a.")</f>
        <v>130672.43146974454</v>
      </c>
    </row>
    <row r="29" spans="1:12" x14ac:dyDescent="0.2">
      <c r="A29" t="s">
        <v>281</v>
      </c>
      <c r="B29" s="2">
        <v>28553</v>
      </c>
      <c r="C29" s="6">
        <f t="shared" si="1"/>
        <v>2.6910202126691042E-3</v>
      </c>
      <c r="D29" s="2">
        <f t="shared" si="4"/>
        <v>5387422.4657635465</v>
      </c>
      <c r="E29" s="18">
        <v>212</v>
      </c>
      <c r="F29" s="4">
        <f t="shared" si="2"/>
        <v>1.9647822057460612E-3</v>
      </c>
      <c r="G29" s="3">
        <f t="shared" si="5"/>
        <v>3933493.9759036149</v>
      </c>
      <c r="H29" s="3">
        <f t="shared" si="3"/>
        <v>51.084337349397593</v>
      </c>
      <c r="I29" s="3">
        <f t="shared" si="6"/>
        <v>38.313253012048193</v>
      </c>
      <c r="J29" s="7">
        <f>IFERROR(Table1[[#This Row],[Budget
statsbidrag ca (kr)]] - Table1[[#This Row],[Beräkning statsbidrag 
baserat på antal 
biståndsmottagare]], "n.a.")</f>
        <v>1453928.4898599316</v>
      </c>
    </row>
    <row r="30" spans="1:12" x14ac:dyDescent="0.2">
      <c r="A30" t="s">
        <v>139</v>
      </c>
      <c r="B30" s="2">
        <v>9785</v>
      </c>
      <c r="C30" s="6">
        <f t="shared" si="1"/>
        <v>9.2220196760295532E-4</v>
      </c>
      <c r="D30" s="2">
        <f t="shared" si="4"/>
        <v>1846248.3391411165</v>
      </c>
      <c r="E30" s="18">
        <v>44</v>
      </c>
      <c r="F30" s="4">
        <f t="shared" si="2"/>
        <v>4.077849860982391E-4</v>
      </c>
      <c r="G30" s="3">
        <f t="shared" si="5"/>
        <v>816385.54216867464</v>
      </c>
      <c r="H30" s="3">
        <f t="shared" si="3"/>
        <v>10.602409638554217</v>
      </c>
      <c r="I30" s="3">
        <f t="shared" si="6"/>
        <v>7.9518072289156629</v>
      </c>
      <c r="J30" s="7">
        <f>IFERROR(Table1[[#This Row],[Budget
statsbidrag ca (kr)]] - Table1[[#This Row],[Beräkning statsbidrag 
baserat på antal 
biståndsmottagare]], "n.a.")</f>
        <v>1029862.7969724418</v>
      </c>
    </row>
    <row r="31" spans="1:12" x14ac:dyDescent="0.2">
      <c r="A31" t="s">
        <v>238</v>
      </c>
      <c r="B31" s="2">
        <v>26083</v>
      </c>
      <c r="C31" s="6">
        <f t="shared" si="1"/>
        <v>2.458231366478067E-3</v>
      </c>
      <c r="D31" s="2">
        <f t="shared" si="4"/>
        <v>4921379.1956890896</v>
      </c>
      <c r="E31" s="18">
        <v>378</v>
      </c>
      <c r="F31" s="4">
        <f t="shared" si="2"/>
        <v>3.5032437442075997E-3</v>
      </c>
      <c r="G31" s="3">
        <f t="shared" si="5"/>
        <v>7013493.9759036144</v>
      </c>
      <c r="H31" s="3">
        <f t="shared" si="3"/>
        <v>91.084337349397586</v>
      </c>
      <c r="I31" s="3">
        <f t="shared" si="6"/>
        <v>68.313253012048193</v>
      </c>
      <c r="J31" s="7">
        <f>IFERROR(Table1[[#This Row],[Budget
statsbidrag ca (kr)]] - Table1[[#This Row],[Beräkning statsbidrag 
baserat på antal 
biståndsmottagare]], "n.a.")</f>
        <v>-2092114.7802145248</v>
      </c>
    </row>
    <row r="32" spans="1:12" x14ac:dyDescent="0.2">
      <c r="A32" t="s">
        <v>79</v>
      </c>
      <c r="B32" s="2">
        <v>10645</v>
      </c>
      <c r="C32" s="6">
        <f t="shared" si="1"/>
        <v>1.0032539545358672E-3</v>
      </c>
      <c r="D32" s="2">
        <f t="shared" si="4"/>
        <v>2008514.416980806</v>
      </c>
      <c r="E32" s="18">
        <v>52</v>
      </c>
      <c r="F32" s="4">
        <f t="shared" si="2"/>
        <v>4.8192771084337347E-4</v>
      </c>
      <c r="G32" s="3">
        <f t="shared" si="5"/>
        <v>964819.27710843366</v>
      </c>
      <c r="H32" s="3">
        <f t="shared" si="3"/>
        <v>12.53012048192771</v>
      </c>
      <c r="I32" s="3">
        <f t="shared" si="6"/>
        <v>9.3975903614457827</v>
      </c>
      <c r="J32" s="7">
        <f>IFERROR(Table1[[#This Row],[Budget
statsbidrag ca (kr)]] - Table1[[#This Row],[Beräkning statsbidrag 
baserat på antal 
biståndsmottagare]], "n.a.")</f>
        <v>1043695.1398723724</v>
      </c>
    </row>
    <row r="33" spans="1:10" x14ac:dyDescent="0.2">
      <c r="A33" t="s">
        <v>224</v>
      </c>
      <c r="B33" s="2">
        <v>51351</v>
      </c>
      <c r="C33" s="6">
        <f t="shared" si="1"/>
        <v>4.8396518383627346E-3</v>
      </c>
      <c r="D33" s="2">
        <f t="shared" si="4"/>
        <v>9688982.9804021958</v>
      </c>
      <c r="E33" s="18">
        <v>1219</v>
      </c>
      <c r="F33" s="4">
        <f t="shared" si="2"/>
        <v>1.1297497683039852E-2</v>
      </c>
      <c r="G33" s="3">
        <f t="shared" si="5"/>
        <v>22617590.361445785</v>
      </c>
      <c r="H33" s="3">
        <f t="shared" si="3"/>
        <v>293.73493975903614</v>
      </c>
      <c r="I33" s="3">
        <f t="shared" si="6"/>
        <v>220.3012048192771</v>
      </c>
      <c r="J33" s="7">
        <f>IFERROR(Table1[[#This Row],[Budget
statsbidrag ca (kr)]] - Table1[[#This Row],[Beräkning statsbidrag 
baserat på antal 
biståndsmottagare]], "n.a.")</f>
        <v>-12928607.381043589</v>
      </c>
    </row>
    <row r="34" spans="1:10" x14ac:dyDescent="0.2">
      <c r="A34" t="s">
        <v>140</v>
      </c>
      <c r="B34" s="2">
        <v>115306</v>
      </c>
      <c r="C34" s="6">
        <f t="shared" si="1"/>
        <v>1.0867186517774794E-2</v>
      </c>
      <c r="D34" s="2">
        <f t="shared" si="4"/>
        <v>21756107.408585139</v>
      </c>
      <c r="E34" s="18">
        <v>964</v>
      </c>
      <c r="F34" s="4">
        <f t="shared" si="2"/>
        <v>8.9341983317886928E-3</v>
      </c>
      <c r="G34" s="3">
        <f t="shared" si="5"/>
        <v>17886265.060240962</v>
      </c>
      <c r="H34" s="3">
        <f t="shared" si="3"/>
        <v>232.28915662650601</v>
      </c>
      <c r="I34" s="3">
        <f t="shared" si="6"/>
        <v>174.2168674698795</v>
      </c>
      <c r="J34" s="7">
        <f>IFERROR(Table1[[#This Row],[Budget
statsbidrag ca (kr)]] - Table1[[#This Row],[Beräkning statsbidrag 
baserat på antal 
biståndsmottagare]], "n.a.")</f>
        <v>3869842.348344177</v>
      </c>
    </row>
    <row r="35" spans="1:10" x14ac:dyDescent="0.2">
      <c r="A35" t="s">
        <v>1</v>
      </c>
      <c r="B35" s="2">
        <v>96635</v>
      </c>
      <c r="C35" s="6">
        <f t="shared" si="1"/>
        <v>9.1075101828627068E-3</v>
      </c>
      <c r="D35" s="2">
        <f t="shared" si="4"/>
        <v>18233235.386091139</v>
      </c>
      <c r="E35" s="18">
        <v>934</v>
      </c>
      <c r="F35" s="4">
        <f t="shared" si="2"/>
        <v>8.6561631139944386E-3</v>
      </c>
      <c r="G35" s="3">
        <f t="shared" si="5"/>
        <v>17329638.554216865</v>
      </c>
      <c r="H35" s="3">
        <f t="shared" si="3"/>
        <v>225.06024096385542</v>
      </c>
      <c r="I35" s="3">
        <f t="shared" si="6"/>
        <v>168.79518072289156</v>
      </c>
      <c r="J35" s="7">
        <f>IFERROR(Table1[[#This Row],[Budget
statsbidrag ca (kr)]] - Table1[[#This Row],[Beräkning statsbidrag 
baserat på antal 
biståndsmottagare]], "n.a.")</f>
        <v>903596.83187427372</v>
      </c>
    </row>
    <row r="36" spans="1:10" x14ac:dyDescent="0.2">
      <c r="A36" t="s">
        <v>45</v>
      </c>
      <c r="B36" s="2">
        <v>5443</v>
      </c>
      <c r="C36" s="6">
        <f t="shared" si="1"/>
        <v>5.1298368008818461E-4</v>
      </c>
      <c r="D36" s="2">
        <f t="shared" si="4"/>
        <v>1026993.3275365456</v>
      </c>
      <c r="E36" s="18">
        <v>68</v>
      </c>
      <c r="F36" s="4">
        <f t="shared" si="2"/>
        <v>6.3021316033364222E-4</v>
      </c>
      <c r="G36" s="3">
        <f t="shared" si="5"/>
        <v>1261686.7469879517</v>
      </c>
      <c r="H36" s="3">
        <f t="shared" si="3"/>
        <v>16.3855421686747</v>
      </c>
      <c r="I36" s="3">
        <f t="shared" si="6"/>
        <v>12.289156626506024</v>
      </c>
      <c r="J36" s="7">
        <f>IFERROR(Table1[[#This Row],[Budget
statsbidrag ca (kr)]] - Table1[[#This Row],[Beräkning statsbidrag 
baserat på antal 
biståndsmottagare]], "n.a.")</f>
        <v>-234693.41945140611</v>
      </c>
    </row>
    <row r="37" spans="1:10" x14ac:dyDescent="0.2">
      <c r="A37" t="s">
        <v>98</v>
      </c>
      <c r="B37" s="2">
        <v>12500</v>
      </c>
      <c r="C37" s="6">
        <f t="shared" si="1"/>
        <v>1.1780812054202291E-3</v>
      </c>
      <c r="D37" s="2">
        <f t="shared" si="4"/>
        <v>2358518.5732512986</v>
      </c>
      <c r="E37" s="18">
        <v>117</v>
      </c>
      <c r="F37" s="4">
        <f t="shared" si="2"/>
        <v>1.0843373493975904E-3</v>
      </c>
      <c r="G37" s="3">
        <f t="shared" si="5"/>
        <v>2170843.373493976</v>
      </c>
      <c r="H37" s="3">
        <f t="shared" si="3"/>
        <v>28.192771084337348</v>
      </c>
      <c r="I37" s="3">
        <f t="shared" si="6"/>
        <v>21.14457831325301</v>
      </c>
      <c r="J37" s="7">
        <f>IFERROR(Table1[[#This Row],[Budget
statsbidrag ca (kr)]] - Table1[[#This Row],[Beräkning statsbidrag 
baserat på antal 
biståndsmottagare]], "n.a.")</f>
        <v>187675.19975732267</v>
      </c>
    </row>
    <row r="38" spans="1:10" x14ac:dyDescent="0.2">
      <c r="A38" t="s">
        <v>256</v>
      </c>
      <c r="B38" s="2">
        <v>5974</v>
      </c>
      <c r="C38" s="6">
        <f t="shared" si="1"/>
        <v>5.6302856969443586E-4</v>
      </c>
      <c r="D38" s="2">
        <f t="shared" si="4"/>
        <v>1127183.1965282606</v>
      </c>
      <c r="E38" s="18">
        <v>63</v>
      </c>
      <c r="F38" s="4">
        <f t="shared" si="2"/>
        <v>5.8387395736793325E-4</v>
      </c>
      <c r="G38" s="3">
        <f t="shared" si="5"/>
        <v>1168915.6626506024</v>
      </c>
      <c r="H38" s="3">
        <f t="shared" si="3"/>
        <v>15.180722891566266</v>
      </c>
      <c r="I38" s="3">
        <f t="shared" si="6"/>
        <v>11.385542168674698</v>
      </c>
      <c r="J38" s="7">
        <f>IFERROR(Table1[[#This Row],[Budget
statsbidrag ca (kr)]] - Table1[[#This Row],[Beräkning statsbidrag 
baserat på antal 
biståndsmottagare]], "n.a.")</f>
        <v>-41732.466122341808</v>
      </c>
    </row>
    <row r="39" spans="1:10" x14ac:dyDescent="0.2">
      <c r="A39" t="s">
        <v>99</v>
      </c>
      <c r="B39" s="2">
        <v>20430</v>
      </c>
      <c r="C39" s="6">
        <f t="shared" si="1"/>
        <v>1.9254559221388225E-3</v>
      </c>
      <c r="D39" s="2">
        <f t="shared" si="4"/>
        <v>3854762.7561219228</v>
      </c>
      <c r="E39" s="18">
        <v>155</v>
      </c>
      <c r="F39" s="4">
        <f t="shared" si="2"/>
        <v>1.4365152919369787E-3</v>
      </c>
      <c r="G39" s="3">
        <f t="shared" si="5"/>
        <v>2875903.6144578313</v>
      </c>
      <c r="H39" s="3">
        <f t="shared" si="3"/>
        <v>37.349397590361448</v>
      </c>
      <c r="I39" s="3">
        <f t="shared" si="6"/>
        <v>28.012048192771083</v>
      </c>
      <c r="J39" s="7">
        <f>IFERROR(Table1[[#This Row],[Budget
statsbidrag ca (kr)]] - Table1[[#This Row],[Beräkning statsbidrag 
baserat på antal 
biståndsmottagare]], "n.a.")</f>
        <v>978859.1416640915</v>
      </c>
    </row>
    <row r="40" spans="1:10" x14ac:dyDescent="0.2">
      <c r="A40" t="s">
        <v>100</v>
      </c>
      <c r="B40" s="2">
        <v>16073</v>
      </c>
      <c r="C40" s="6">
        <f t="shared" si="1"/>
        <v>1.5148239371775474E-3</v>
      </c>
      <c r="D40" s="2">
        <f t="shared" si="4"/>
        <v>3032677.5222294498</v>
      </c>
      <c r="E40" s="18">
        <v>42</v>
      </c>
      <c r="F40" s="4">
        <f t="shared" si="2"/>
        <v>3.8924930491195553E-4</v>
      </c>
      <c r="G40" s="3">
        <f t="shared" si="5"/>
        <v>779277.10843373497</v>
      </c>
      <c r="H40" s="3">
        <f t="shared" si="3"/>
        <v>10.120481927710843</v>
      </c>
      <c r="I40" s="3">
        <f t="shared" si="6"/>
        <v>7.5903614457831328</v>
      </c>
      <c r="J40" s="7">
        <f>IFERROR(Table1[[#This Row],[Budget
statsbidrag ca (kr)]] - Table1[[#This Row],[Beräkning statsbidrag 
baserat på antal 
biståndsmottagare]], "n.a.")</f>
        <v>2253400.4137957147</v>
      </c>
    </row>
    <row r="41" spans="1:10" x14ac:dyDescent="0.2">
      <c r="A41" t="s">
        <v>141</v>
      </c>
      <c r="B41" s="2">
        <v>4596</v>
      </c>
      <c r="C41" s="6">
        <f t="shared" si="1"/>
        <v>4.3315689760890986E-4</v>
      </c>
      <c r="D41" s="2">
        <f t="shared" si="4"/>
        <v>867180.10901303752</v>
      </c>
      <c r="E41" s="18">
        <v>46</v>
      </c>
      <c r="F41" s="4">
        <f t="shared" si="2"/>
        <v>4.2632066728452272E-4</v>
      </c>
      <c r="G41" s="3">
        <f t="shared" si="5"/>
        <v>853493.97590361442</v>
      </c>
      <c r="H41" s="3">
        <f t="shared" si="3"/>
        <v>11.08433734939759</v>
      </c>
      <c r="I41" s="3">
        <f t="shared" si="6"/>
        <v>8.3132530120481931</v>
      </c>
      <c r="J41" s="7">
        <f>IFERROR(Table1[[#This Row],[Budget
statsbidrag ca (kr)]] - Table1[[#This Row],[Beräkning statsbidrag 
baserat på antal 
biståndsmottagare]], "n.a.")</f>
        <v>13686.133109423099</v>
      </c>
    </row>
    <row r="42" spans="1:10" x14ac:dyDescent="0.2">
      <c r="A42" t="s">
        <v>2</v>
      </c>
      <c r="B42" s="2">
        <v>32555</v>
      </c>
      <c r="C42" s="6">
        <f t="shared" si="1"/>
        <v>3.0681946913964447E-3</v>
      </c>
      <c r="D42" s="2">
        <f t="shared" si="4"/>
        <v>6142525.7721756827</v>
      </c>
      <c r="E42" s="18">
        <v>62</v>
      </c>
      <c r="F42" s="4">
        <f t="shared" si="2"/>
        <v>5.7460611677479152E-4</v>
      </c>
      <c r="G42" s="3">
        <f t="shared" si="5"/>
        <v>1150361.4457831327</v>
      </c>
      <c r="H42" s="3">
        <f t="shared" si="3"/>
        <v>14.939759036144578</v>
      </c>
      <c r="I42" s="3">
        <f t="shared" si="6"/>
        <v>11.204819277108435</v>
      </c>
      <c r="J42" s="7">
        <f>IFERROR(Table1[[#This Row],[Budget
statsbidrag ca (kr)]] - Table1[[#This Row],[Beräkning statsbidrag 
baserat på antal 
biståndsmottagare]], "n.a.")</f>
        <v>4992164.32639255</v>
      </c>
    </row>
    <row r="43" spans="1:10" x14ac:dyDescent="0.2">
      <c r="A43" t="s">
        <v>202</v>
      </c>
      <c r="B43" s="2">
        <v>9253</v>
      </c>
      <c r="C43" s="6">
        <f t="shared" si="1"/>
        <v>8.7206283150027038E-4</v>
      </c>
      <c r="D43" s="2">
        <f t="shared" si="4"/>
        <v>1745869.7886635414</v>
      </c>
      <c r="E43" s="18">
        <v>180</v>
      </c>
      <c r="F43" s="4">
        <f t="shared" si="2"/>
        <v>1.6682113067655235E-3</v>
      </c>
      <c r="G43" s="3">
        <f t="shared" si="5"/>
        <v>3339759.0361445784</v>
      </c>
      <c r="H43" s="3">
        <f t="shared" si="3"/>
        <v>43.373493975903614</v>
      </c>
      <c r="I43" s="3">
        <f t="shared" si="6"/>
        <v>32.53012048192771</v>
      </c>
      <c r="J43" s="7">
        <f>IFERROR(Table1[[#This Row],[Budget
statsbidrag ca (kr)]] - Table1[[#This Row],[Beräkning statsbidrag 
baserat på antal 
biståndsmottagare]], "n.a.")</f>
        <v>-1593889.2474810369</v>
      </c>
    </row>
    <row r="44" spans="1:10" x14ac:dyDescent="0.2">
      <c r="A44" t="s">
        <v>264</v>
      </c>
      <c r="B44" s="2">
        <v>2249</v>
      </c>
      <c r="C44" s="6">
        <f t="shared" si="1"/>
        <v>2.1196037047920761E-4</v>
      </c>
      <c r="D44" s="2">
        <f t="shared" si="4"/>
        <v>424344.66169937368</v>
      </c>
      <c r="E44" s="18">
        <v>38</v>
      </c>
      <c r="F44" s="4">
        <f t="shared" si="2"/>
        <v>3.5217794253938835E-4</v>
      </c>
      <c r="G44" s="3">
        <f t="shared" si="5"/>
        <v>705060.24096385541</v>
      </c>
      <c r="H44" s="3">
        <f t="shared" si="3"/>
        <v>9.1566265060240966</v>
      </c>
      <c r="I44" s="3">
        <f t="shared" si="6"/>
        <v>6.8674698795180724</v>
      </c>
      <c r="J44" s="7">
        <f>IFERROR(Table1[[#This Row],[Budget
statsbidrag ca (kr)]] - Table1[[#This Row],[Beräkning statsbidrag 
baserat på antal 
biståndsmottagare]], "n.a.")</f>
        <v>-280715.57926448173</v>
      </c>
    </row>
    <row r="45" spans="1:10" x14ac:dyDescent="0.2">
      <c r="A45" t="s">
        <v>186</v>
      </c>
      <c r="B45" s="2">
        <v>8310</v>
      </c>
      <c r="C45" s="6">
        <f t="shared" si="1"/>
        <v>7.8318838536336826E-4</v>
      </c>
      <c r="D45" s="2">
        <f t="shared" si="4"/>
        <v>1567943.1474974633</v>
      </c>
      <c r="E45" s="18">
        <v>93</v>
      </c>
      <c r="F45" s="4">
        <f t="shared" si="2"/>
        <v>8.6190917516218717E-4</v>
      </c>
      <c r="G45" s="3">
        <f t="shared" si="5"/>
        <v>1725542.1686746988</v>
      </c>
      <c r="H45" s="3">
        <f t="shared" si="3"/>
        <v>22.409638554216869</v>
      </c>
      <c r="I45" s="3">
        <f t="shared" si="6"/>
        <v>16.807228915662652</v>
      </c>
      <c r="J45" s="7">
        <f>IFERROR(Table1[[#This Row],[Budget
statsbidrag ca (kr)]] - Table1[[#This Row],[Beräkning statsbidrag 
baserat på antal 
biståndsmottagare]], "n.a.")</f>
        <v>-157599.02117723553</v>
      </c>
    </row>
    <row r="46" spans="1:10" x14ac:dyDescent="0.2">
      <c r="A46" t="s">
        <v>3</v>
      </c>
      <c r="B46" s="2">
        <v>29078</v>
      </c>
      <c r="C46" s="6">
        <f t="shared" si="1"/>
        <v>2.7404996232967536E-3</v>
      </c>
      <c r="D46" s="2">
        <f t="shared" si="4"/>
        <v>5486480.2458401006</v>
      </c>
      <c r="E46" s="18">
        <v>287</v>
      </c>
      <c r="F46" s="4">
        <f t="shared" si="2"/>
        <v>2.659870250231696E-3</v>
      </c>
      <c r="G46" s="3">
        <f t="shared" si="5"/>
        <v>5325060.2409638548</v>
      </c>
      <c r="H46" s="3">
        <f t="shared" si="3"/>
        <v>69.156626506024097</v>
      </c>
      <c r="I46" s="3">
        <f t="shared" si="6"/>
        <v>51.867469879518069</v>
      </c>
      <c r="J46" s="7">
        <f>IFERROR(Table1[[#This Row],[Budget
statsbidrag ca (kr)]] - Table1[[#This Row],[Beräkning statsbidrag 
baserat på antal 
biståndsmottagare]], "n.a.")</f>
        <v>161420.00487624574</v>
      </c>
    </row>
    <row r="47" spans="1:10" x14ac:dyDescent="0.2">
      <c r="A47" t="s">
        <v>59</v>
      </c>
      <c r="B47" s="2">
        <v>17701</v>
      </c>
      <c r="C47" s="6">
        <f t="shared" si="1"/>
        <v>1.668257233371478E-3</v>
      </c>
      <c r="D47" s="2">
        <f t="shared" si="4"/>
        <v>3339850.9812096991</v>
      </c>
      <c r="E47" s="18">
        <v>267</v>
      </c>
      <c r="F47" s="4">
        <f t="shared" si="2"/>
        <v>2.4745134383688601E-3</v>
      </c>
      <c r="G47" s="3">
        <f t="shared" si="5"/>
        <v>4953975.9036144577</v>
      </c>
      <c r="H47" s="3">
        <f t="shared" si="3"/>
        <v>64.337349397590359</v>
      </c>
      <c r="I47" s="3">
        <f t="shared" si="6"/>
        <v>48.253012048192772</v>
      </c>
      <c r="J47" s="7">
        <f>IFERROR(Table1[[#This Row],[Budget
statsbidrag ca (kr)]] - Table1[[#This Row],[Beräkning statsbidrag 
baserat på antal 
biståndsmottagare]], "n.a.")</f>
        <v>-1614124.9224047586</v>
      </c>
    </row>
    <row r="48" spans="1:10" x14ac:dyDescent="0.2">
      <c r="A48" t="s">
        <v>80</v>
      </c>
      <c r="B48" s="2">
        <v>8853</v>
      </c>
      <c r="C48" s="6">
        <f t="shared" si="1"/>
        <v>8.343642329268231E-4</v>
      </c>
      <c r="D48" s="2">
        <f t="shared" si="4"/>
        <v>1670397.1943194999</v>
      </c>
      <c r="E48" s="18">
        <v>114</v>
      </c>
      <c r="F48" s="4">
        <f t="shared" si="2"/>
        <v>1.0565338276181649E-3</v>
      </c>
      <c r="G48" s="3">
        <f t="shared" si="5"/>
        <v>2115180.7228915659</v>
      </c>
      <c r="H48" s="3">
        <f t="shared" si="3"/>
        <v>27.46987951807229</v>
      </c>
      <c r="I48" s="3">
        <f t="shared" si="6"/>
        <v>20.602409638554217</v>
      </c>
      <c r="J48" s="7">
        <f>IFERROR(Table1[[#This Row],[Budget
statsbidrag ca (kr)]] - Table1[[#This Row],[Beräkning statsbidrag 
baserat på antal 
biståndsmottagare]], "n.a.")</f>
        <v>-444783.52857206599</v>
      </c>
    </row>
    <row r="49" spans="1:10" x14ac:dyDescent="0.2">
      <c r="A49" t="s">
        <v>28</v>
      </c>
      <c r="B49" s="2">
        <v>48893</v>
      </c>
      <c r="C49" s="6">
        <f t="shared" si="1"/>
        <v>4.6079939501289012E-3</v>
      </c>
      <c r="D49" s="2">
        <f t="shared" si="4"/>
        <v>9225203.8881580606</v>
      </c>
      <c r="E49" s="18">
        <v>501</v>
      </c>
      <c r="F49" s="4">
        <f t="shared" si="2"/>
        <v>4.6431881371640409E-3</v>
      </c>
      <c r="G49" s="3">
        <f t="shared" si="5"/>
        <v>9295662.6506024096</v>
      </c>
      <c r="H49" s="3">
        <f t="shared" si="3"/>
        <v>120.72289156626506</v>
      </c>
      <c r="I49" s="3">
        <f t="shared" si="6"/>
        <v>90.5421686746988</v>
      </c>
      <c r="J49" s="7">
        <f>IFERROR(Table1[[#This Row],[Budget
statsbidrag ca (kr)]] - Table1[[#This Row],[Beräkning statsbidrag 
baserat på antal 
biståndsmottagare]], "n.a.")</f>
        <v>-70458.762444349006</v>
      </c>
    </row>
    <row r="50" spans="1:10" x14ac:dyDescent="0.2">
      <c r="A50" t="s">
        <v>36</v>
      </c>
      <c r="B50" s="2">
        <v>106984</v>
      </c>
      <c r="C50" s="6">
        <f t="shared" si="1"/>
        <v>1.0082867174454222E-2</v>
      </c>
      <c r="D50" s="2">
        <f t="shared" si="4"/>
        <v>20185900.083257355</v>
      </c>
      <c r="E50" s="18">
        <v>2161</v>
      </c>
      <c r="F50" s="4">
        <f t="shared" si="2"/>
        <v>2.0027803521779425E-2</v>
      </c>
      <c r="G50" s="3">
        <f t="shared" si="5"/>
        <v>40095662.650602408</v>
      </c>
      <c r="H50" s="3">
        <f t="shared" si="3"/>
        <v>520.72289156626505</v>
      </c>
      <c r="I50" s="3">
        <f t="shared" si="6"/>
        <v>390.54216867469881</v>
      </c>
      <c r="J50" s="7">
        <f>IFERROR(Table1[[#This Row],[Budget
statsbidrag ca (kr)]] - Table1[[#This Row],[Beräkning statsbidrag 
baserat på antal 
biståndsmottagare]], "n.a.")</f>
        <v>-19909762.567345053</v>
      </c>
    </row>
    <row r="51" spans="1:10" x14ac:dyDescent="0.2">
      <c r="A51" t="s">
        <v>101</v>
      </c>
      <c r="B51" s="2">
        <v>35084</v>
      </c>
      <c r="C51" s="6">
        <f t="shared" si="1"/>
        <v>3.3065440808770653E-3</v>
      </c>
      <c r="D51" s="2">
        <f t="shared" si="4"/>
        <v>6619701.2499158848</v>
      </c>
      <c r="E51" s="18">
        <v>474</v>
      </c>
      <c r="F51" s="4">
        <f t="shared" si="2"/>
        <v>4.3929564411492126E-3</v>
      </c>
      <c r="G51" s="3">
        <f t="shared" si="5"/>
        <v>8794698.7951807249</v>
      </c>
      <c r="H51" s="3">
        <f t="shared" si="3"/>
        <v>114.21686746987952</v>
      </c>
      <c r="I51" s="3">
        <f t="shared" si="6"/>
        <v>85.662650602409641</v>
      </c>
      <c r="J51" s="7">
        <f>IFERROR(Table1[[#This Row],[Budget
statsbidrag ca (kr)]] - Table1[[#This Row],[Beräkning statsbidrag 
baserat på antal 
biståndsmottagare]], "n.a.")</f>
        <v>-2174997.5452648401</v>
      </c>
    </row>
    <row r="52" spans="1:10" x14ac:dyDescent="0.2">
      <c r="A52" t="s">
        <v>142</v>
      </c>
      <c r="B52" s="2">
        <v>5564</v>
      </c>
      <c r="C52" s="6">
        <f t="shared" si="1"/>
        <v>5.2438750615665236E-4</v>
      </c>
      <c r="D52" s="2">
        <f t="shared" si="4"/>
        <v>1049823.7873256181</v>
      </c>
      <c r="E52" s="18">
        <v>49</v>
      </c>
      <c r="F52" s="4">
        <f t="shared" si="2"/>
        <v>4.5412418906394812E-4</v>
      </c>
      <c r="G52" s="3">
        <f t="shared" si="5"/>
        <v>909156.62650602416</v>
      </c>
      <c r="H52" s="3">
        <f t="shared" si="3"/>
        <v>11.80722891566265</v>
      </c>
      <c r="I52" s="3">
        <f t="shared" si="6"/>
        <v>8.8554216867469879</v>
      </c>
      <c r="J52" s="7">
        <f>IFERROR(Table1[[#This Row],[Budget
statsbidrag ca (kr)]] - Table1[[#This Row],[Beräkning statsbidrag 
baserat på antal 
biståndsmottagare]], "n.a.")</f>
        <v>140667.16081959393</v>
      </c>
    </row>
    <row r="53" spans="1:10" x14ac:dyDescent="0.2">
      <c r="A53" t="s">
        <v>214</v>
      </c>
      <c r="B53" s="2">
        <v>12937</v>
      </c>
      <c r="C53" s="6">
        <f t="shared" si="1"/>
        <v>1.2192669243617203E-3</v>
      </c>
      <c r="D53" s="2">
        <f t="shared" si="4"/>
        <v>2440972.3825721638</v>
      </c>
      <c r="E53" s="18">
        <v>260</v>
      </c>
      <c r="F53" s="4">
        <f t="shared" si="2"/>
        <v>2.4096385542168677E-3</v>
      </c>
      <c r="G53" s="3">
        <f t="shared" si="5"/>
        <v>4824096.3855421683</v>
      </c>
      <c r="H53" s="3">
        <f t="shared" si="3"/>
        <v>62.650602409638552</v>
      </c>
      <c r="I53" s="3">
        <f t="shared" si="6"/>
        <v>46.987951807228917</v>
      </c>
      <c r="J53" s="7">
        <f>IFERROR(Table1[[#This Row],[Budget
statsbidrag ca (kr)]] - Table1[[#This Row],[Beräkning statsbidrag 
baserat på antal 
biståndsmottagare]], "n.a.")</f>
        <v>-2383124.0029700045</v>
      </c>
    </row>
    <row r="54" spans="1:10" x14ac:dyDescent="0.2">
      <c r="A54" t="s">
        <v>130</v>
      </c>
      <c r="B54" s="2">
        <v>47310</v>
      </c>
      <c r="C54" s="6">
        <f t="shared" si="1"/>
        <v>4.4588017462744833E-3</v>
      </c>
      <c r="D54" s="2">
        <f t="shared" si="4"/>
        <v>8926521.0960415155</v>
      </c>
      <c r="E54" s="18">
        <v>361</v>
      </c>
      <c r="F54" s="4">
        <f t="shared" si="2"/>
        <v>3.3456904541241889E-3</v>
      </c>
      <c r="G54" s="3">
        <f t="shared" si="5"/>
        <v>6698072.2891566269</v>
      </c>
      <c r="H54" s="3">
        <f t="shared" si="3"/>
        <v>86.98795180722891</v>
      </c>
      <c r="I54" s="3">
        <f t="shared" si="6"/>
        <v>65.240963855421683</v>
      </c>
      <c r="J54" s="7">
        <f>IFERROR(Table1[[#This Row],[Budget
statsbidrag ca (kr)]] - Table1[[#This Row],[Beräkning statsbidrag 
baserat på antal 
biståndsmottagare]], "n.a.")</f>
        <v>2228448.8068848886</v>
      </c>
    </row>
    <row r="55" spans="1:10" x14ac:dyDescent="0.2">
      <c r="A55" t="s">
        <v>143</v>
      </c>
      <c r="B55" s="2">
        <v>32817</v>
      </c>
      <c r="C55" s="6">
        <f t="shared" si="1"/>
        <v>3.0928872734620528E-3</v>
      </c>
      <c r="D55" s="2">
        <f t="shared" si="4"/>
        <v>6191960.3214710299</v>
      </c>
      <c r="E55" s="18">
        <v>504</v>
      </c>
      <c r="F55" s="4">
        <f t="shared" si="2"/>
        <v>4.670991658943466E-3</v>
      </c>
      <c r="G55" s="3">
        <f t="shared" si="5"/>
        <v>9351325.3012048192</v>
      </c>
      <c r="H55" s="3">
        <f t="shared" si="3"/>
        <v>121.44578313253012</v>
      </c>
      <c r="I55" s="3">
        <f t="shared" si="6"/>
        <v>91.084337349397586</v>
      </c>
      <c r="J55" s="7">
        <f>IFERROR(Table1[[#This Row],[Budget
statsbidrag ca (kr)]] - Table1[[#This Row],[Beräkning statsbidrag 
baserat på antal 
biståndsmottagare]], "n.a.")</f>
        <v>-3159364.9797337893</v>
      </c>
    </row>
    <row r="56" spans="1:10" x14ac:dyDescent="0.2">
      <c r="A56" t="s">
        <v>225</v>
      </c>
      <c r="B56" s="2">
        <v>59952</v>
      </c>
      <c r="C56" s="6">
        <f t="shared" si="1"/>
        <v>5.6502659541882863E-3</v>
      </c>
      <c r="D56" s="2">
        <f t="shared" si="4"/>
        <v>11311832.440284949</v>
      </c>
      <c r="E56" s="18">
        <v>601</v>
      </c>
      <c r="F56" s="4">
        <f t="shared" si="2"/>
        <v>5.5699721964782203E-3</v>
      </c>
      <c r="G56" s="3">
        <f t="shared" si="5"/>
        <v>11151084.337349398</v>
      </c>
      <c r="H56" s="3">
        <f t="shared" si="3"/>
        <v>144.81927710843374</v>
      </c>
      <c r="I56" s="3">
        <f t="shared" si="6"/>
        <v>108.6144578313253</v>
      </c>
      <c r="J56" s="7">
        <f>IFERROR(Table1[[#This Row],[Budget
statsbidrag ca (kr)]] - Table1[[#This Row],[Beräkning statsbidrag 
baserat på antal 
biståndsmottagare]], "n.a.")</f>
        <v>160748.10293555073</v>
      </c>
    </row>
    <row r="57" spans="1:10" x14ac:dyDescent="0.2">
      <c r="A57" t="s">
        <v>187</v>
      </c>
      <c r="B57" s="2">
        <v>9636</v>
      </c>
      <c r="C57" s="6">
        <f t="shared" si="1"/>
        <v>9.0815923963434618E-4</v>
      </c>
      <c r="D57" s="2">
        <f t="shared" si="4"/>
        <v>1818134.797747961</v>
      </c>
      <c r="E57" s="18">
        <v>206</v>
      </c>
      <c r="F57" s="4">
        <f t="shared" si="2"/>
        <v>1.9091751621872104E-3</v>
      </c>
      <c r="G57" s="3">
        <f t="shared" si="5"/>
        <v>3822168.6746987952</v>
      </c>
      <c r="H57" s="3">
        <f t="shared" si="3"/>
        <v>49.638554216867469</v>
      </c>
      <c r="I57" s="3">
        <f t="shared" si="6"/>
        <v>37.2289156626506</v>
      </c>
      <c r="J57" s="7">
        <f>IFERROR(Table1[[#This Row],[Budget
statsbidrag ca (kr)]] - Table1[[#This Row],[Beräkning statsbidrag 
baserat på antal 
biståndsmottagare]], "n.a.")</f>
        <v>-2004033.8769508342</v>
      </c>
    </row>
    <row r="58" spans="1:10" x14ac:dyDescent="0.2">
      <c r="A58" t="s">
        <v>46</v>
      </c>
      <c r="B58" s="2">
        <v>21495</v>
      </c>
      <c r="C58" s="6">
        <f t="shared" si="1"/>
        <v>2.0258284408406261E-3</v>
      </c>
      <c r="D58" s="2">
        <f t="shared" si="4"/>
        <v>4055708.5385629334</v>
      </c>
      <c r="E58" s="18">
        <v>267</v>
      </c>
      <c r="F58" s="4">
        <f t="shared" si="2"/>
        <v>2.4745134383688601E-3</v>
      </c>
      <c r="G58" s="3">
        <f t="shared" si="5"/>
        <v>4953975.9036144577</v>
      </c>
      <c r="H58" s="3">
        <f t="shared" si="3"/>
        <v>64.337349397590359</v>
      </c>
      <c r="I58" s="3">
        <f t="shared" si="6"/>
        <v>48.253012048192772</v>
      </c>
      <c r="J58" s="7">
        <f>IFERROR(Table1[[#This Row],[Budget
statsbidrag ca (kr)]] - Table1[[#This Row],[Beräkning statsbidrag 
baserat på antal 
biståndsmottagare]], "n.a.")</f>
        <v>-898267.36505152425</v>
      </c>
    </row>
    <row r="59" spans="1:10" x14ac:dyDescent="0.2">
      <c r="A59" t="s">
        <v>37</v>
      </c>
      <c r="B59" s="2">
        <v>15165</v>
      </c>
      <c r="C59" s="6">
        <f t="shared" si="1"/>
        <v>1.429248118415822E-3</v>
      </c>
      <c r="D59" s="2">
        <f t="shared" si="4"/>
        <v>2861354.7330684755</v>
      </c>
      <c r="E59" s="18">
        <v>245</v>
      </c>
      <c r="F59" s="4">
        <f t="shared" si="2"/>
        <v>2.2706209453197406E-3</v>
      </c>
      <c r="G59" s="3">
        <f t="shared" si="5"/>
        <v>4545783.1325301202</v>
      </c>
      <c r="H59" s="3">
        <f t="shared" si="3"/>
        <v>59.036144578313255</v>
      </c>
      <c r="I59" s="3">
        <f t="shared" si="6"/>
        <v>44.277108433734938</v>
      </c>
      <c r="J59" s="7">
        <f>IFERROR(Table1[[#This Row],[Budget
statsbidrag ca (kr)]] - Table1[[#This Row],[Beräkning statsbidrag 
baserat på antal 
biståndsmottagare]], "n.a.")</f>
        <v>-1684428.3994616447</v>
      </c>
    </row>
    <row r="60" spans="1:10" x14ac:dyDescent="0.2">
      <c r="A60" t="s">
        <v>188</v>
      </c>
      <c r="B60" s="2">
        <v>11443</v>
      </c>
      <c r="C60" s="6">
        <f t="shared" si="1"/>
        <v>1.0784626586898946E-3</v>
      </c>
      <c r="D60" s="2">
        <f t="shared" si="4"/>
        <v>2159082.2426971691</v>
      </c>
      <c r="E60" s="18">
        <v>145</v>
      </c>
      <c r="F60" s="4">
        <f t="shared" si="2"/>
        <v>1.3438368860055607E-3</v>
      </c>
      <c r="G60" s="3">
        <f t="shared" si="5"/>
        <v>2690361.4457831327</v>
      </c>
      <c r="H60" s="3">
        <f t="shared" si="3"/>
        <v>34.939759036144579</v>
      </c>
      <c r="I60" s="3">
        <f t="shared" si="6"/>
        <v>26.204819277108435</v>
      </c>
      <c r="J60" s="7">
        <f>IFERROR(Table1[[#This Row],[Budget
statsbidrag ca (kr)]] - Table1[[#This Row],[Beräkning statsbidrag 
baserat på antal 
biståndsmottagare]], "n.a.")</f>
        <v>-531279.20308596361</v>
      </c>
    </row>
    <row r="61" spans="1:10" x14ac:dyDescent="0.2">
      <c r="A61" t="s">
        <v>144</v>
      </c>
      <c r="B61" s="2">
        <v>6317</v>
      </c>
      <c r="C61" s="6">
        <f t="shared" si="1"/>
        <v>5.9535511797116701E-4</v>
      </c>
      <c r="D61" s="2">
        <f t="shared" si="4"/>
        <v>1191900.9461782763</v>
      </c>
      <c r="E61" s="18">
        <v>72</v>
      </c>
      <c r="F61" s="4">
        <f t="shared" si="2"/>
        <v>6.6728452270620946E-4</v>
      </c>
      <c r="G61" s="3">
        <f t="shared" si="5"/>
        <v>1335903.6144578313</v>
      </c>
      <c r="H61" s="3">
        <f t="shared" si="3"/>
        <v>17.349397590361445</v>
      </c>
      <c r="I61" s="3">
        <f t="shared" si="6"/>
        <v>13.012048192771084</v>
      </c>
      <c r="J61" s="7">
        <f>IFERROR(Table1[[#This Row],[Budget
statsbidrag ca (kr)]] - Table1[[#This Row],[Beräkning statsbidrag 
baserat på antal 
biståndsmottagare]], "n.a.")</f>
        <v>-144002.66827955493</v>
      </c>
    </row>
    <row r="62" spans="1:10" x14ac:dyDescent="0.2">
      <c r="A62" t="s">
        <v>226</v>
      </c>
      <c r="B62" s="2">
        <v>10316</v>
      </c>
      <c r="C62" s="6">
        <f t="shared" si="1"/>
        <v>9.7224685720920668E-4</v>
      </c>
      <c r="D62" s="2">
        <f t="shared" si="4"/>
        <v>1946438.2081328318</v>
      </c>
      <c r="E62" s="18">
        <v>47</v>
      </c>
      <c r="F62" s="4">
        <f t="shared" si="2"/>
        <v>4.355885078776645E-4</v>
      </c>
      <c r="G62" s="3">
        <f t="shared" si="5"/>
        <v>872048.19277108437</v>
      </c>
      <c r="H62" s="3">
        <f t="shared" si="3"/>
        <v>11.325301204819278</v>
      </c>
      <c r="I62" s="3">
        <f t="shared" si="6"/>
        <v>8.4939759036144586</v>
      </c>
      <c r="J62" s="7">
        <f>IFERROR(Table1[[#This Row],[Budget
statsbidrag ca (kr)]] - Table1[[#This Row],[Beräkning statsbidrag 
baserat på antal 
biståndsmottagare]], "n.a.")</f>
        <v>1074390.0153617475</v>
      </c>
    </row>
    <row r="63" spans="1:10" x14ac:dyDescent="0.2">
      <c r="A63" t="s">
        <v>60</v>
      </c>
      <c r="B63" s="2">
        <v>28710</v>
      </c>
      <c r="C63" s="6">
        <f t="shared" si="1"/>
        <v>2.705816912609182E-3</v>
      </c>
      <c r="D63" s="2">
        <f t="shared" si="4"/>
        <v>5417045.459043582</v>
      </c>
      <c r="E63" s="18">
        <v>186</v>
      </c>
      <c r="F63" s="4">
        <f t="shared" si="2"/>
        <v>1.7238183503243743E-3</v>
      </c>
      <c r="G63" s="3">
        <f t="shared" si="5"/>
        <v>3451084.3373493976</v>
      </c>
      <c r="H63" s="3">
        <f t="shared" si="3"/>
        <v>44.819277108433738</v>
      </c>
      <c r="I63" s="3">
        <f t="shared" si="6"/>
        <v>33.614457831325304</v>
      </c>
      <c r="J63" s="7">
        <f>IFERROR(Table1[[#This Row],[Budget
statsbidrag ca (kr)]] - Table1[[#This Row],[Beräkning statsbidrag 
baserat på antal 
biståndsmottagare]], "n.a.")</f>
        <v>1965961.1216941844</v>
      </c>
    </row>
    <row r="64" spans="1:10" x14ac:dyDescent="0.2">
      <c r="A64" t="s">
        <v>38</v>
      </c>
      <c r="B64" s="2">
        <v>11352</v>
      </c>
      <c r="C64" s="6">
        <f t="shared" si="1"/>
        <v>1.0698862275144352E-3</v>
      </c>
      <c r="D64" s="2">
        <f t="shared" si="4"/>
        <v>2141912.2274838993</v>
      </c>
      <c r="E64" s="18">
        <v>81</v>
      </c>
      <c r="F64" s="4">
        <f t="shared" si="2"/>
        <v>7.5069508804448566E-4</v>
      </c>
      <c r="G64" s="3">
        <f t="shared" si="5"/>
        <v>1502891.5662650601</v>
      </c>
      <c r="H64" s="3">
        <f t="shared" si="3"/>
        <v>19.518072289156628</v>
      </c>
      <c r="I64" s="3">
        <f t="shared" si="6"/>
        <v>14.638554216867469</v>
      </c>
      <c r="J64" s="7">
        <f>IFERROR(Table1[[#This Row],[Budget
statsbidrag ca (kr)]] - Table1[[#This Row],[Beräkning statsbidrag 
baserat på antal 
biståndsmottagare]], "n.a.")</f>
        <v>639020.66121883923</v>
      </c>
    </row>
    <row r="65" spans="1:10" x14ac:dyDescent="0.2">
      <c r="A65" t="s">
        <v>61</v>
      </c>
      <c r="B65" s="2">
        <v>9049</v>
      </c>
      <c r="C65" s="6">
        <f t="shared" si="1"/>
        <v>8.5283654622781227E-4</v>
      </c>
      <c r="D65" s="2">
        <f t="shared" si="4"/>
        <v>1707378.76554808</v>
      </c>
      <c r="E65" s="18">
        <v>96</v>
      </c>
      <c r="F65" s="4">
        <f t="shared" si="2"/>
        <v>8.8971269694161257E-4</v>
      </c>
      <c r="G65" s="3">
        <f t="shared" si="5"/>
        <v>1781204.8192771084</v>
      </c>
      <c r="H65" s="3">
        <f t="shared" si="3"/>
        <v>23.132530120481928</v>
      </c>
      <c r="I65" s="3">
        <f t="shared" si="6"/>
        <v>17.349397590361445</v>
      </c>
      <c r="J65" s="7">
        <f>IFERROR(Table1[[#This Row],[Budget
statsbidrag ca (kr)]] - Table1[[#This Row],[Beräkning statsbidrag 
baserat på antal 
biståndsmottagare]], "n.a.")</f>
        <v>-73826.053729028441</v>
      </c>
    </row>
    <row r="66" spans="1:10" x14ac:dyDescent="0.2">
      <c r="A66" t="s">
        <v>91</v>
      </c>
      <c r="B66" s="2">
        <v>60935</v>
      </c>
      <c r="C66" s="6">
        <f t="shared" si="1"/>
        <v>5.742910260182533E-3</v>
      </c>
      <c r="D66" s="2">
        <f t="shared" si="4"/>
        <v>11497306.340885431</v>
      </c>
      <c r="E66" s="18">
        <v>568</v>
      </c>
      <c r="F66" s="4">
        <f t="shared" si="2"/>
        <v>5.2641334569045409E-3</v>
      </c>
      <c r="G66" s="3">
        <f t="shared" si="5"/>
        <v>10538795.18072289</v>
      </c>
      <c r="H66" s="3">
        <f t="shared" si="3"/>
        <v>136.86746987951807</v>
      </c>
      <c r="I66" s="3">
        <f t="shared" si="6"/>
        <v>102.65060240963855</v>
      </c>
      <c r="J66" s="7">
        <f>IFERROR(Table1[[#This Row],[Budget
statsbidrag ca (kr)]] - Table1[[#This Row],[Beräkning statsbidrag 
baserat på antal 
biståndsmottagare]], "n.a.")</f>
        <v>958511.16016254015</v>
      </c>
    </row>
    <row r="67" spans="1:10" x14ac:dyDescent="0.2">
      <c r="A67" t="s">
        <v>189</v>
      </c>
      <c r="B67" s="2">
        <v>8897</v>
      </c>
      <c r="C67" s="6">
        <f t="shared" si="1"/>
        <v>8.3851107876990229E-4</v>
      </c>
      <c r="D67" s="2">
        <f t="shared" si="4"/>
        <v>1678699.1796973443</v>
      </c>
      <c r="E67" s="18">
        <v>92</v>
      </c>
      <c r="F67" s="4">
        <f t="shared" si="2"/>
        <v>8.5264133456904544E-4</v>
      </c>
      <c r="G67" s="3">
        <f t="shared" si="5"/>
        <v>1706987.9518072288</v>
      </c>
      <c r="H67" s="3">
        <f t="shared" si="3"/>
        <v>22.168674698795179</v>
      </c>
      <c r="I67" s="3">
        <f t="shared" si="6"/>
        <v>16.626506024096386</v>
      </c>
      <c r="J67" s="7">
        <f>IFERROR(Table1[[#This Row],[Budget
statsbidrag ca (kr)]] - Table1[[#This Row],[Beräkning statsbidrag 
baserat på antal 
biståndsmottagare]], "n.a.")</f>
        <v>-28288.772109884536</v>
      </c>
    </row>
    <row r="68" spans="1:10" x14ac:dyDescent="0.2">
      <c r="A68" t="s">
        <v>145</v>
      </c>
      <c r="B68" s="2">
        <v>5580</v>
      </c>
      <c r="C68" s="6">
        <f t="shared" si="1"/>
        <v>5.2589545009959027E-4</v>
      </c>
      <c r="D68" s="2">
        <f t="shared" si="4"/>
        <v>1052842.6910993797</v>
      </c>
      <c r="E68" s="18">
        <v>40</v>
      </c>
      <c r="F68" s="4">
        <f t="shared" si="2"/>
        <v>3.7071362372567191E-4</v>
      </c>
      <c r="G68" s="3">
        <f t="shared" si="5"/>
        <v>742168.67469879519</v>
      </c>
      <c r="H68" s="3">
        <f t="shared" si="3"/>
        <v>9.6385542168674689</v>
      </c>
      <c r="I68" s="3">
        <f t="shared" si="6"/>
        <v>7.2289156626506026</v>
      </c>
      <c r="J68" s="7">
        <f>IFERROR(Table1[[#This Row],[Budget
statsbidrag ca (kr)]] - Table1[[#This Row],[Beräkning statsbidrag 
baserat på antal 
biståndsmottagare]], "n.a.")</f>
        <v>310674.01640058449</v>
      </c>
    </row>
    <row r="69" spans="1:10" x14ac:dyDescent="0.2">
      <c r="A69" t="s">
        <v>146</v>
      </c>
      <c r="B69" s="2">
        <v>4935</v>
      </c>
      <c r="C69" s="6">
        <f t="shared" si="1"/>
        <v>4.6510645989990648E-4</v>
      </c>
      <c r="D69" s="2">
        <f t="shared" si="4"/>
        <v>931143.13271961268</v>
      </c>
      <c r="E69" s="18">
        <v>81</v>
      </c>
      <c r="F69" s="4">
        <f t="shared" si="2"/>
        <v>7.5069508804448566E-4</v>
      </c>
      <c r="G69" s="3">
        <f t="shared" si="5"/>
        <v>1502891.5662650601</v>
      </c>
      <c r="H69" s="3">
        <f t="shared" si="3"/>
        <v>19.518072289156628</v>
      </c>
      <c r="I69" s="3">
        <f t="shared" si="6"/>
        <v>14.638554216867469</v>
      </c>
      <c r="J69" s="7">
        <f>IFERROR(Table1[[#This Row],[Budget
statsbidrag ca (kr)]] - Table1[[#This Row],[Beräkning statsbidrag 
baserat på antal 
biståndsmottagare]], "n.a.")</f>
        <v>-571748.43354544742</v>
      </c>
    </row>
    <row r="70" spans="1:10" x14ac:dyDescent="0.2">
      <c r="A70" t="s">
        <v>282</v>
      </c>
      <c r="B70" s="2">
        <v>17141</v>
      </c>
      <c r="C70" s="6">
        <f t="shared" si="1"/>
        <v>1.6154791953686518E-3</v>
      </c>
      <c r="D70" s="2">
        <f t="shared" si="4"/>
        <v>3234189.3491280405</v>
      </c>
      <c r="E70" s="18">
        <v>50</v>
      </c>
      <c r="F70" s="4">
        <f t="shared" si="2"/>
        <v>4.6339202965708991E-4</v>
      </c>
      <c r="G70" s="3">
        <f t="shared" si="5"/>
        <v>927710.84337349399</v>
      </c>
      <c r="H70" s="3">
        <f t="shared" si="3"/>
        <v>12.048192771084338</v>
      </c>
      <c r="I70" s="3">
        <f t="shared" si="6"/>
        <v>9.0361445783132535</v>
      </c>
      <c r="J70" s="7">
        <f>IFERROR(Table1[[#This Row],[Budget
statsbidrag ca (kr)]] - Table1[[#This Row],[Beräkning statsbidrag 
baserat på antal 
biståndsmottagare]], "n.a.")</f>
        <v>2306478.5057545463</v>
      </c>
    </row>
    <row r="71" spans="1:10" x14ac:dyDescent="0.2">
      <c r="A71" t="s">
        <v>239</v>
      </c>
      <c r="B71" s="2">
        <v>104173</v>
      </c>
      <c r="C71" s="6">
        <f t="shared" si="1"/>
        <v>9.8179402729793221E-3</v>
      </c>
      <c r="D71" s="2">
        <f t="shared" si="4"/>
        <v>19655516.426504605</v>
      </c>
      <c r="E71" s="18">
        <v>1757</v>
      </c>
      <c r="F71" s="4">
        <f t="shared" si="2"/>
        <v>1.6283595922150139E-2</v>
      </c>
      <c r="G71" s="3">
        <f t="shared" si="5"/>
        <v>32599759.036144577</v>
      </c>
      <c r="H71" s="3">
        <f t="shared" si="3"/>
        <v>423.37349397590361</v>
      </c>
      <c r="I71" s="3">
        <f t="shared" si="6"/>
        <v>317.53012048192772</v>
      </c>
      <c r="J71" s="7">
        <f>IFERROR(Table1[[#This Row],[Budget
statsbidrag ca (kr)]] - Table1[[#This Row],[Beräkning statsbidrag 
baserat på antal 
biståndsmottagare]], "n.a.")</f>
        <v>-12944242.609639972</v>
      </c>
    </row>
    <row r="72" spans="1:10" x14ac:dyDescent="0.2">
      <c r="A72" t="s">
        <v>147</v>
      </c>
      <c r="B72" s="2">
        <v>613414</v>
      </c>
      <c r="C72" s="6">
        <f t="shared" si="1"/>
        <v>5.7812120363331554E-2</v>
      </c>
      <c r="D72" s="2">
        <f t="shared" si="4"/>
        <v>115739864.96738978</v>
      </c>
      <c r="E72" s="18">
        <v>8860</v>
      </c>
      <c r="F72" s="4">
        <f t="shared" si="2"/>
        <v>8.2113067655236335E-2</v>
      </c>
      <c r="G72" s="3">
        <f t="shared" si="5"/>
        <v>164390361.44578314</v>
      </c>
      <c r="H72" s="3">
        <f t="shared" si="3"/>
        <v>2134.9397590361446</v>
      </c>
      <c r="I72" s="3">
        <f t="shared" si="6"/>
        <v>1601.2048192771085</v>
      </c>
      <c r="J72" s="7">
        <f>IFERROR(Table1[[#This Row],[Budget
statsbidrag ca (kr)]] - Table1[[#This Row],[Beräkning statsbidrag 
baserat på antal 
biståndsmottagare]], "n.a.")</f>
        <v>-48650496.478393361</v>
      </c>
    </row>
    <row r="73" spans="1:10" x14ac:dyDescent="0.2">
      <c r="A73" t="s">
        <v>148</v>
      </c>
      <c r="B73" s="2">
        <v>13230</v>
      </c>
      <c r="C73" s="6">
        <f t="shared" si="1"/>
        <v>1.2468811478167706E-3</v>
      </c>
      <c r="D73" s="2">
        <f t="shared" si="4"/>
        <v>2496256.057929175</v>
      </c>
      <c r="E73" s="18">
        <v>80</v>
      </c>
      <c r="F73" s="4">
        <f t="shared" si="2"/>
        <v>7.4142724745134383E-4</v>
      </c>
      <c r="G73" s="3">
        <f t="shared" si="5"/>
        <v>1484337.3493975904</v>
      </c>
      <c r="H73" s="3">
        <f t="shared" si="3"/>
        <v>19.277108433734938</v>
      </c>
      <c r="I73" s="3">
        <f t="shared" si="6"/>
        <v>14.457831325301205</v>
      </c>
      <c r="J73" s="7">
        <f>IFERROR(Table1[[#This Row],[Budget
statsbidrag ca (kr)]] - Table1[[#This Row],[Beräkning statsbidrag 
baserat på antal 
biståndsmottagare]], "n.a.")</f>
        <v>1011918.7085315846</v>
      </c>
    </row>
    <row r="74" spans="1:10" x14ac:dyDescent="0.2">
      <c r="A74" t="s">
        <v>62</v>
      </c>
      <c r="B74" s="2">
        <v>13500</v>
      </c>
      <c r="C74" s="6">
        <f t="shared" si="1"/>
        <v>1.2723277018538474E-3</v>
      </c>
      <c r="D74" s="2">
        <f t="shared" si="4"/>
        <v>2547200.0591114024</v>
      </c>
      <c r="E74" s="18">
        <v>68</v>
      </c>
      <c r="F74" s="4">
        <f t="shared" si="2"/>
        <v>6.3021316033364222E-4</v>
      </c>
      <c r="G74" s="3">
        <f t="shared" si="5"/>
        <v>1261686.7469879517</v>
      </c>
      <c r="H74" s="3">
        <f t="shared" si="3"/>
        <v>16.3855421686747</v>
      </c>
      <c r="I74" s="3">
        <f t="shared" si="6"/>
        <v>12.289156626506024</v>
      </c>
      <c r="J74" s="7">
        <f>IFERROR(Table1[[#This Row],[Budget
statsbidrag ca (kr)]] - Table1[[#This Row],[Beräkning statsbidrag 
baserat på antal 
biståndsmottagare]], "n.a.")</f>
        <v>1285513.3121234507</v>
      </c>
    </row>
    <row r="75" spans="1:10" x14ac:dyDescent="0.2">
      <c r="A75" t="s">
        <v>190</v>
      </c>
      <c r="B75" s="2">
        <v>11347</v>
      </c>
      <c r="C75" s="6">
        <f t="shared" si="1"/>
        <v>1.0694149950322672E-3</v>
      </c>
      <c r="D75" s="2">
        <f t="shared" si="4"/>
        <v>2140968.8200545986</v>
      </c>
      <c r="E75" s="18">
        <v>127</v>
      </c>
      <c r="F75" s="4">
        <f t="shared" si="2"/>
        <v>1.1770157553290083E-3</v>
      </c>
      <c r="G75" s="3">
        <f t="shared" si="5"/>
        <v>2356385.542168675</v>
      </c>
      <c r="H75" s="3">
        <f t="shared" si="3"/>
        <v>30.602409638554217</v>
      </c>
      <c r="I75" s="3">
        <f t="shared" si="6"/>
        <v>22.951807228915662</v>
      </c>
      <c r="J75" s="7">
        <f>IFERROR(Table1[[#This Row],[Budget
statsbidrag ca (kr)]] - Table1[[#This Row],[Beräkning statsbidrag 
baserat på antal 
biståndsmottagare]], "n.a.")</f>
        <v>-215416.72211407637</v>
      </c>
    </row>
    <row r="76" spans="1:10" x14ac:dyDescent="0.2">
      <c r="A76" t="s">
        <v>203</v>
      </c>
      <c r="B76" s="2">
        <v>16079</v>
      </c>
      <c r="C76" s="6">
        <f t="shared" si="1"/>
        <v>1.5153894161561491E-3</v>
      </c>
      <c r="D76" s="2">
        <f t="shared" si="4"/>
        <v>3033809.6111446102</v>
      </c>
      <c r="E76" s="18">
        <v>155</v>
      </c>
      <c r="F76" s="4">
        <f t="shared" si="2"/>
        <v>1.4365152919369787E-3</v>
      </c>
      <c r="G76" s="3">
        <f t="shared" si="5"/>
        <v>2875903.6144578313</v>
      </c>
      <c r="H76" s="3">
        <f t="shared" si="3"/>
        <v>37.349397590361448</v>
      </c>
      <c r="I76" s="3">
        <f t="shared" si="6"/>
        <v>28.012048192771083</v>
      </c>
      <c r="J76" s="7">
        <f>IFERROR(Table1[[#This Row],[Budget
statsbidrag ca (kr)]] - Table1[[#This Row],[Beräkning statsbidrag 
baserat på antal 
biståndsmottagare]], "n.a.")</f>
        <v>157905.99668677896</v>
      </c>
    </row>
    <row r="77" spans="1:10" x14ac:dyDescent="0.2">
      <c r="A77" t="s">
        <v>215</v>
      </c>
      <c r="B77" s="2">
        <v>16569</v>
      </c>
      <c r="C77" s="6">
        <f t="shared" si="1"/>
        <v>1.5615701994086222E-3</v>
      </c>
      <c r="D77" s="2">
        <f t="shared" si="4"/>
        <v>3126263.5392160616</v>
      </c>
      <c r="E77" s="18">
        <v>153</v>
      </c>
      <c r="F77" s="4">
        <f t="shared" si="2"/>
        <v>1.417979610750695E-3</v>
      </c>
      <c r="G77" s="3">
        <f t="shared" si="5"/>
        <v>2838795.1807228914</v>
      </c>
      <c r="H77" s="3">
        <f t="shared" si="3"/>
        <v>36.867469879518069</v>
      </c>
      <c r="I77" s="3">
        <f t="shared" si="6"/>
        <v>27.650602409638555</v>
      </c>
      <c r="J77" s="7">
        <f>IFERROR(Table1[[#This Row],[Budget
statsbidrag ca (kr)]] - Table1[[#This Row],[Beräkning statsbidrag 
baserat på antal 
biståndsmottagare]], "n.a.")</f>
        <v>287468.35849317024</v>
      </c>
    </row>
    <row r="78" spans="1:10" x14ac:dyDescent="0.2">
      <c r="A78" t="s">
        <v>131</v>
      </c>
      <c r="B78" s="2">
        <v>106430</v>
      </c>
      <c r="C78" s="6">
        <f t="shared" si="1"/>
        <v>1.0030654615429999E-2</v>
      </c>
      <c r="D78" s="2">
        <f t="shared" si="4"/>
        <v>20081370.540090859</v>
      </c>
      <c r="E78" s="18">
        <v>904</v>
      </c>
      <c r="F78" s="4">
        <f t="shared" si="2"/>
        <v>8.3781278962001861E-3</v>
      </c>
      <c r="G78" s="3">
        <f t="shared" si="5"/>
        <v>16773012.048192773</v>
      </c>
      <c r="H78" s="3">
        <f t="shared" ref="H78:H141" si="7">IFERROR($B$6 * E78, "n.a.")</f>
        <v>217.83132530120483</v>
      </c>
      <c r="I78" s="3">
        <f t="shared" si="6"/>
        <v>163.37349397590361</v>
      </c>
      <c r="J78" s="7">
        <f>IFERROR(Table1[[#This Row],[Budget
statsbidrag ca (kr)]] - Table1[[#This Row],[Beräkning statsbidrag 
baserat på antal 
biståndsmottagare]], "n.a.")</f>
        <v>3308358.4918980859</v>
      </c>
    </row>
    <row r="79" spans="1:10" x14ac:dyDescent="0.2">
      <c r="A79" t="s">
        <v>191</v>
      </c>
      <c r="B79" s="2">
        <v>16953</v>
      </c>
      <c r="C79" s="6">
        <f t="shared" ref="C79:C142" si="8">B79 / $B$14</f>
        <v>1.5977608540391315E-3</v>
      </c>
      <c r="D79" s="2">
        <f t="shared" si="4"/>
        <v>3198717.2297863411</v>
      </c>
      <c r="E79" s="18">
        <v>108</v>
      </c>
      <c r="F79" s="4">
        <f t="shared" ref="F79:F142" si="9">IFERROR(E79 / $E$14, "n.a.")</f>
        <v>1.0009267840593141E-3</v>
      </c>
      <c r="G79" s="3">
        <f t="shared" si="5"/>
        <v>2003855.4216867466</v>
      </c>
      <c r="H79" s="3">
        <f t="shared" si="7"/>
        <v>26.024096385542169</v>
      </c>
      <c r="I79" s="3">
        <f t="shared" si="6"/>
        <v>19.518072289156628</v>
      </c>
      <c r="J79" s="7">
        <f>IFERROR(Table1[[#This Row],[Budget
statsbidrag ca (kr)]] - Table1[[#This Row],[Beräkning statsbidrag 
baserat på antal 
biståndsmottagare]], "n.a.")</f>
        <v>1194861.8080995944</v>
      </c>
    </row>
    <row r="80" spans="1:10" x14ac:dyDescent="0.2">
      <c r="A80" t="s">
        <v>4</v>
      </c>
      <c r="B80" s="2">
        <v>101436</v>
      </c>
      <c r="C80" s="6">
        <f t="shared" si="8"/>
        <v>9.559987612240509E-3</v>
      </c>
      <c r="D80" s="2">
        <f t="shared" ref="D80:D143" si="10">C80 * $B$10 * 1000</f>
        <v>19139095.199705496</v>
      </c>
      <c r="E80" s="18">
        <v>865</v>
      </c>
      <c r="F80" s="4">
        <f t="shared" si="9"/>
        <v>8.0166821130676549E-3</v>
      </c>
      <c r="G80" s="3">
        <f t="shared" ref="G80:G143" si="11">IFERROR(F80 * $B$10 * 1000, "n.a.")</f>
        <v>16049397.590361444</v>
      </c>
      <c r="H80" s="3">
        <f t="shared" si="7"/>
        <v>208.43373493975903</v>
      </c>
      <c r="I80" s="3">
        <f t="shared" ref="I80:I143" si="12">IFERROR($B$9 * E80, "n.a.")</f>
        <v>156.32530120481928</v>
      </c>
      <c r="J80" s="7">
        <f>IFERROR(Table1[[#This Row],[Budget
statsbidrag ca (kr)]] - Table1[[#This Row],[Beräkning statsbidrag 
baserat på antal 
biståndsmottagare]], "n.a.")</f>
        <v>3089697.6093440522</v>
      </c>
    </row>
    <row r="81" spans="1:10" x14ac:dyDescent="0.2">
      <c r="A81" t="s">
        <v>283</v>
      </c>
      <c r="B81" s="2">
        <v>9056</v>
      </c>
      <c r="C81" s="6">
        <f t="shared" si="8"/>
        <v>8.5349627170284753E-4</v>
      </c>
      <c r="D81" s="2">
        <f t="shared" si="10"/>
        <v>1708699.5359491007</v>
      </c>
      <c r="E81" s="18">
        <v>75</v>
      </c>
      <c r="F81" s="4">
        <f t="shared" si="9"/>
        <v>6.9508804448563486E-4</v>
      </c>
      <c r="G81" s="3">
        <f t="shared" si="11"/>
        <v>1391566.2650602411</v>
      </c>
      <c r="H81" s="3">
        <f t="shared" si="7"/>
        <v>18.072289156626507</v>
      </c>
      <c r="I81" s="3">
        <f t="shared" si="12"/>
        <v>13.554216867469879</v>
      </c>
      <c r="J81" s="7">
        <f>IFERROR(Table1[[#This Row],[Budget
statsbidrag ca (kr)]] - Table1[[#This Row],[Beräkning statsbidrag 
baserat på antal 
biståndsmottagare]], "n.a.")</f>
        <v>317133.27088885964</v>
      </c>
    </row>
    <row r="82" spans="1:10" x14ac:dyDescent="0.2">
      <c r="A82" t="s">
        <v>29</v>
      </c>
      <c r="B82" s="2">
        <v>14311</v>
      </c>
      <c r="C82" s="6">
        <f t="shared" si="8"/>
        <v>1.3487616104615118E-3</v>
      </c>
      <c r="D82" s="2">
        <f t="shared" si="10"/>
        <v>2700220.744143947</v>
      </c>
      <c r="E82" s="18">
        <v>265</v>
      </c>
      <c r="F82" s="4">
        <f t="shared" si="9"/>
        <v>2.4559777571825764E-3</v>
      </c>
      <c r="G82" s="3">
        <f t="shared" si="11"/>
        <v>4916867.4698795183</v>
      </c>
      <c r="H82" s="3">
        <f t="shared" si="7"/>
        <v>63.855421686746986</v>
      </c>
      <c r="I82" s="3">
        <f t="shared" si="12"/>
        <v>47.891566265060241</v>
      </c>
      <c r="J82" s="7">
        <f>IFERROR(Table1[[#This Row],[Budget
statsbidrag ca (kr)]] - Table1[[#This Row],[Beräkning statsbidrag 
baserat på antal 
biståndsmottagare]], "n.a.")</f>
        <v>-2216646.7257355712</v>
      </c>
    </row>
    <row r="83" spans="1:10" x14ac:dyDescent="0.2">
      <c r="A83" t="s">
        <v>227</v>
      </c>
      <c r="B83" s="2">
        <v>15052</v>
      </c>
      <c r="C83" s="6">
        <f t="shared" si="8"/>
        <v>1.418598264318823E-3</v>
      </c>
      <c r="D83" s="2">
        <f t="shared" si="10"/>
        <v>2840033.7251662835</v>
      </c>
      <c r="E83" s="18">
        <v>213</v>
      </c>
      <c r="F83" s="4">
        <f t="shared" si="9"/>
        <v>1.9740500463392031E-3</v>
      </c>
      <c r="G83" s="3">
        <f t="shared" si="11"/>
        <v>3952048.1927710841</v>
      </c>
      <c r="H83" s="3">
        <f t="shared" si="7"/>
        <v>51.325301204819276</v>
      </c>
      <c r="I83" s="3">
        <f t="shared" si="12"/>
        <v>38.493975903614455</v>
      </c>
      <c r="J83" s="7">
        <f>IFERROR(Table1[[#This Row],[Budget
statsbidrag ca (kr)]] - Table1[[#This Row],[Beräkning statsbidrag 
baserat på antal 
biståndsmottagare]], "n.a.")</f>
        <v>-1112014.4676048006</v>
      </c>
    </row>
    <row r="84" spans="1:10" x14ac:dyDescent="0.2">
      <c r="A84" t="s">
        <v>102</v>
      </c>
      <c r="B84" s="2">
        <v>152872</v>
      </c>
      <c r="C84" s="6">
        <f t="shared" si="8"/>
        <v>1.4407650402800102E-2</v>
      </c>
      <c r="D84" s="2">
        <f t="shared" si="10"/>
        <v>28844116.106405802</v>
      </c>
      <c r="E84" s="18">
        <v>2328</v>
      </c>
      <c r="F84" s="4">
        <f t="shared" si="9"/>
        <v>2.1575532900834107E-2</v>
      </c>
      <c r="G84" s="3">
        <f t="shared" si="11"/>
        <v>43194216.867469884</v>
      </c>
      <c r="H84" s="3">
        <f t="shared" si="7"/>
        <v>560.96385542168673</v>
      </c>
      <c r="I84" s="3">
        <f t="shared" si="12"/>
        <v>420.72289156626505</v>
      </c>
      <c r="J84" s="7">
        <f>IFERROR(Table1[[#This Row],[Budget
statsbidrag ca (kr)]] - Table1[[#This Row],[Beräkning statsbidrag 
baserat på antal 
biståndsmottagare]], "n.a.")</f>
        <v>-14350100.761064082</v>
      </c>
    </row>
    <row r="85" spans="1:10" x14ac:dyDescent="0.2">
      <c r="A85" t="s">
        <v>149</v>
      </c>
      <c r="B85" s="2">
        <v>9518</v>
      </c>
      <c r="C85" s="6">
        <f t="shared" si="8"/>
        <v>8.9703815305517927E-4</v>
      </c>
      <c r="D85" s="2">
        <f t="shared" si="10"/>
        <v>1795870.3824164688</v>
      </c>
      <c r="E85" s="18">
        <v>65</v>
      </c>
      <c r="F85" s="4">
        <f t="shared" si="9"/>
        <v>6.0240963855421692E-4</v>
      </c>
      <c r="G85" s="3">
        <f t="shared" si="11"/>
        <v>1206024.0963855421</v>
      </c>
      <c r="H85" s="3">
        <f t="shared" si="7"/>
        <v>15.662650602409638</v>
      </c>
      <c r="I85" s="3">
        <f t="shared" si="12"/>
        <v>11.746987951807229</v>
      </c>
      <c r="J85" s="7">
        <f>IFERROR(Table1[[#This Row],[Budget
statsbidrag ca (kr)]] - Table1[[#This Row],[Beräkning statsbidrag 
baserat på antal 
biståndsmottagare]], "n.a.")</f>
        <v>589846.28603092674</v>
      </c>
    </row>
    <row r="86" spans="1:10" x14ac:dyDescent="0.2">
      <c r="A86" t="s">
        <v>150</v>
      </c>
      <c r="B86" s="2">
        <v>9309</v>
      </c>
      <c r="C86" s="6">
        <f t="shared" si="8"/>
        <v>8.7734063530055305E-4</v>
      </c>
      <c r="D86" s="2">
        <f t="shared" si="10"/>
        <v>1756435.9518717071</v>
      </c>
      <c r="E86" s="18">
        <v>85</v>
      </c>
      <c r="F86" s="4">
        <f t="shared" si="9"/>
        <v>7.877664504170528E-4</v>
      </c>
      <c r="G86" s="3">
        <f t="shared" si="11"/>
        <v>1577108.4337349399</v>
      </c>
      <c r="H86" s="3">
        <f t="shared" si="7"/>
        <v>20.481927710843372</v>
      </c>
      <c r="I86" s="3">
        <f t="shared" si="12"/>
        <v>15.361445783132529</v>
      </c>
      <c r="J86" s="7">
        <f>IFERROR(Table1[[#This Row],[Budget
statsbidrag ca (kr)]] - Table1[[#This Row],[Beräkning statsbidrag 
baserat på antal 
biståndsmottagare]], "n.a.")</f>
        <v>179327.5181367672</v>
      </c>
    </row>
    <row r="87" spans="1:10" x14ac:dyDescent="0.2">
      <c r="A87" t="s">
        <v>240</v>
      </c>
      <c r="B87" s="2">
        <v>9151</v>
      </c>
      <c r="C87" s="6">
        <f t="shared" si="8"/>
        <v>8.6244968886404127E-4</v>
      </c>
      <c r="D87" s="2">
        <f t="shared" si="10"/>
        <v>1726624.2771058108</v>
      </c>
      <c r="E87" s="18">
        <v>82</v>
      </c>
      <c r="F87" s="4">
        <f t="shared" si="9"/>
        <v>7.5996292863762739E-4</v>
      </c>
      <c r="G87" s="3">
        <f t="shared" si="11"/>
        <v>1521445.7831325301</v>
      </c>
      <c r="H87" s="3">
        <f t="shared" si="7"/>
        <v>19.759036144578314</v>
      </c>
      <c r="I87" s="3">
        <f t="shared" si="12"/>
        <v>14.819277108433734</v>
      </c>
      <c r="J87" s="7">
        <f>IFERROR(Table1[[#This Row],[Budget
statsbidrag ca (kr)]] - Table1[[#This Row],[Beräkning statsbidrag 
baserat på antal 
biståndsmottagare]], "n.a.")</f>
        <v>205178.49397328077</v>
      </c>
    </row>
    <row r="88" spans="1:10" x14ac:dyDescent="0.2">
      <c r="A88" t="s">
        <v>5</v>
      </c>
      <c r="B88" s="2">
        <v>114704</v>
      </c>
      <c r="C88" s="6">
        <f t="shared" si="8"/>
        <v>1.0810450126921757E-2</v>
      </c>
      <c r="D88" s="2">
        <f t="shared" si="10"/>
        <v>21642521.15409736</v>
      </c>
      <c r="E88" s="18">
        <v>624</v>
      </c>
      <c r="F88" s="4">
        <f t="shared" si="9"/>
        <v>5.7831325301204821E-3</v>
      </c>
      <c r="G88" s="3">
        <f t="shared" si="11"/>
        <v>11577831.325301206</v>
      </c>
      <c r="H88" s="3">
        <f t="shared" si="7"/>
        <v>150.36144578313252</v>
      </c>
      <c r="I88" s="3">
        <f t="shared" si="12"/>
        <v>112.77108433734939</v>
      </c>
      <c r="J88" s="7">
        <f>IFERROR(Table1[[#This Row],[Budget
statsbidrag ca (kr)]] - Table1[[#This Row],[Beräkning statsbidrag 
baserat på antal 
biståndsmottagare]], "n.a.")</f>
        <v>10064689.828796154</v>
      </c>
    </row>
    <row r="89" spans="1:10" x14ac:dyDescent="0.2">
      <c r="A89" t="s">
        <v>241</v>
      </c>
      <c r="B89" s="2">
        <v>37385</v>
      </c>
      <c r="C89" s="6">
        <f t="shared" si="8"/>
        <v>3.5234052691708213E-3</v>
      </c>
      <c r="D89" s="2">
        <f t="shared" si="10"/>
        <v>7053857.3488799836</v>
      </c>
      <c r="E89" s="18">
        <v>459</v>
      </c>
      <c r="F89" s="4">
        <f t="shared" si="9"/>
        <v>4.2539388322520855E-3</v>
      </c>
      <c r="G89" s="3">
        <f t="shared" si="11"/>
        <v>8516385.542168675</v>
      </c>
      <c r="H89" s="3">
        <f t="shared" si="7"/>
        <v>110.60240963855422</v>
      </c>
      <c r="I89" s="3">
        <f t="shared" si="12"/>
        <v>82.951807228915669</v>
      </c>
      <c r="J89" s="7">
        <f>IFERROR(Table1[[#This Row],[Budget
statsbidrag ca (kr)]] - Table1[[#This Row],[Beräkning statsbidrag 
baserat på antal 
biståndsmottagare]], "n.a.")</f>
        <v>-1462528.1932886913</v>
      </c>
    </row>
    <row r="90" spans="1:10" x14ac:dyDescent="0.2">
      <c r="A90" t="s">
        <v>81</v>
      </c>
      <c r="B90" s="2">
        <v>13519</v>
      </c>
      <c r="C90" s="6">
        <f t="shared" si="8"/>
        <v>1.2741183852860861E-3</v>
      </c>
      <c r="D90" s="2">
        <f t="shared" si="10"/>
        <v>2550785.0073427446</v>
      </c>
      <c r="E90" s="18">
        <v>90</v>
      </c>
      <c r="F90" s="4">
        <f t="shared" si="9"/>
        <v>8.3410565338276176E-4</v>
      </c>
      <c r="G90" s="3">
        <f t="shared" si="11"/>
        <v>1669879.5180722892</v>
      </c>
      <c r="H90" s="3">
        <f t="shared" si="7"/>
        <v>21.686746987951807</v>
      </c>
      <c r="I90" s="3">
        <f t="shared" si="12"/>
        <v>16.265060240963855</v>
      </c>
      <c r="J90" s="7">
        <f>IFERROR(Table1[[#This Row],[Budget
statsbidrag ca (kr)]] - Table1[[#This Row],[Beräkning statsbidrag 
baserat på antal 
biståndsmottagare]], "n.a.")</f>
        <v>880905.48927045544</v>
      </c>
    </row>
    <row r="91" spans="1:10" x14ac:dyDescent="0.2">
      <c r="A91" t="s">
        <v>132</v>
      </c>
      <c r="B91" s="2">
        <v>10091</v>
      </c>
      <c r="C91" s="6">
        <f t="shared" si="8"/>
        <v>9.5104139551164255E-4</v>
      </c>
      <c r="D91" s="2">
        <f t="shared" si="10"/>
        <v>1903984.8738143086</v>
      </c>
      <c r="E91" s="18">
        <v>131</v>
      </c>
      <c r="F91" s="4">
        <f t="shared" si="9"/>
        <v>1.2140871177015755E-3</v>
      </c>
      <c r="G91" s="3">
        <f t="shared" si="11"/>
        <v>2430602.4096385539</v>
      </c>
      <c r="H91" s="3">
        <f t="shared" si="7"/>
        <v>31.566265060240962</v>
      </c>
      <c r="I91" s="3">
        <f t="shared" si="12"/>
        <v>23.674698795180724</v>
      </c>
      <c r="J91" s="7">
        <f>IFERROR(Table1[[#This Row],[Budget
statsbidrag ca (kr)]] - Table1[[#This Row],[Beräkning statsbidrag 
baserat på antal 
biståndsmottagare]], "n.a.")</f>
        <v>-526617.53582424531</v>
      </c>
    </row>
    <row r="92" spans="1:10" x14ac:dyDescent="0.2">
      <c r="A92" t="s">
        <v>30</v>
      </c>
      <c r="B92" s="2">
        <v>23221</v>
      </c>
      <c r="C92" s="6">
        <f t="shared" si="8"/>
        <v>2.1884978936850511E-3</v>
      </c>
      <c r="D92" s="2">
        <f t="shared" si="10"/>
        <v>4381372.7831574725</v>
      </c>
      <c r="E92" s="18">
        <v>158</v>
      </c>
      <c r="F92" s="4">
        <f t="shared" si="9"/>
        <v>1.464318813716404E-3</v>
      </c>
      <c r="G92" s="3">
        <f t="shared" si="11"/>
        <v>2931566.2650602409</v>
      </c>
      <c r="H92" s="3">
        <f t="shared" si="7"/>
        <v>38.072289156626503</v>
      </c>
      <c r="I92" s="3">
        <f t="shared" si="12"/>
        <v>28.554216867469879</v>
      </c>
      <c r="J92" s="7">
        <f>IFERROR(Table1[[#This Row],[Budget
statsbidrag ca (kr)]] - Table1[[#This Row],[Beräkning statsbidrag 
baserat på antal 
biståndsmottagare]], "n.a.")</f>
        <v>1449806.5180972316</v>
      </c>
    </row>
    <row r="93" spans="1:10" x14ac:dyDescent="0.2">
      <c r="A93" t="s">
        <v>204</v>
      </c>
      <c r="B93" s="2">
        <v>6275</v>
      </c>
      <c r="C93" s="6">
        <f t="shared" si="8"/>
        <v>5.9139676512095498E-4</v>
      </c>
      <c r="D93" s="2">
        <f t="shared" si="10"/>
        <v>1183976.3237721517</v>
      </c>
      <c r="E93" s="18">
        <v>65</v>
      </c>
      <c r="F93" s="4">
        <f t="shared" si="9"/>
        <v>6.0240963855421692E-4</v>
      </c>
      <c r="G93" s="3">
        <f t="shared" si="11"/>
        <v>1206024.0963855421</v>
      </c>
      <c r="H93" s="3">
        <f t="shared" si="7"/>
        <v>15.662650602409638</v>
      </c>
      <c r="I93" s="3">
        <f t="shared" si="12"/>
        <v>11.746987951807229</v>
      </c>
      <c r="J93" s="7">
        <f>IFERROR(Table1[[#This Row],[Budget
statsbidrag ca (kr)]] - Table1[[#This Row],[Beräkning statsbidrag 
baserat på antal 
biståndsmottagare]], "n.a.")</f>
        <v>-22047.772613390349</v>
      </c>
    </row>
    <row r="94" spans="1:10" x14ac:dyDescent="0.2">
      <c r="A94" t="s">
        <v>257</v>
      </c>
      <c r="B94" s="2">
        <v>10097</v>
      </c>
      <c r="C94" s="6">
        <f t="shared" si="8"/>
        <v>9.5160687449024424E-4</v>
      </c>
      <c r="D94" s="2">
        <f t="shared" si="10"/>
        <v>1905116.9627294689</v>
      </c>
      <c r="E94" s="18">
        <v>38</v>
      </c>
      <c r="F94" s="4">
        <f t="shared" si="9"/>
        <v>3.5217794253938835E-4</v>
      </c>
      <c r="G94" s="3">
        <f t="shared" si="11"/>
        <v>705060.24096385541</v>
      </c>
      <c r="H94" s="3">
        <f t="shared" si="7"/>
        <v>9.1566265060240966</v>
      </c>
      <c r="I94" s="3">
        <f t="shared" si="12"/>
        <v>6.8674698795180724</v>
      </c>
      <c r="J94" s="7">
        <f>IFERROR(Table1[[#This Row],[Budget
statsbidrag ca (kr)]] - Table1[[#This Row],[Beräkning statsbidrag 
baserat på antal 
biståndsmottagare]], "n.a.")</f>
        <v>1200056.7217656136</v>
      </c>
    </row>
    <row r="95" spans="1:10" x14ac:dyDescent="0.2">
      <c r="A95" t="s">
        <v>248</v>
      </c>
      <c r="B95" s="2">
        <v>24332</v>
      </c>
      <c r="C95" s="6">
        <f t="shared" si="8"/>
        <v>2.293205751222801E-3</v>
      </c>
      <c r="D95" s="2">
        <f t="shared" si="10"/>
        <v>4590997.913948047</v>
      </c>
      <c r="E95" s="18">
        <v>191</v>
      </c>
      <c r="F95" s="4">
        <f t="shared" si="9"/>
        <v>1.7701575532900833E-3</v>
      </c>
      <c r="G95" s="3">
        <f t="shared" si="11"/>
        <v>3543855.4216867471</v>
      </c>
      <c r="H95" s="3">
        <f t="shared" si="7"/>
        <v>46.024096385542165</v>
      </c>
      <c r="I95" s="3">
        <f t="shared" si="12"/>
        <v>34.518072289156628</v>
      </c>
      <c r="J95" s="7">
        <f>IFERROR(Table1[[#This Row],[Budget
statsbidrag ca (kr)]] - Table1[[#This Row],[Beräkning statsbidrag 
baserat på antal 
biståndsmottagare]], "n.a.")</f>
        <v>1047142.4922612999</v>
      </c>
    </row>
    <row r="96" spans="1:10" x14ac:dyDescent="0.2">
      <c r="A96" t="s">
        <v>151</v>
      </c>
      <c r="B96" s="2">
        <v>39973</v>
      </c>
      <c r="C96" s="6">
        <f t="shared" si="8"/>
        <v>3.7673152019410253E-3</v>
      </c>
      <c r="D96" s="2">
        <f t="shared" si="10"/>
        <v>7542165.0342859328</v>
      </c>
      <c r="E96" s="18">
        <v>206</v>
      </c>
      <c r="F96" s="4">
        <f t="shared" si="9"/>
        <v>1.9091751621872104E-3</v>
      </c>
      <c r="G96" s="3">
        <f t="shared" si="11"/>
        <v>3822168.6746987952</v>
      </c>
      <c r="H96" s="3">
        <f t="shared" si="7"/>
        <v>49.638554216867469</v>
      </c>
      <c r="I96" s="3">
        <f t="shared" si="12"/>
        <v>37.2289156626506</v>
      </c>
      <c r="J96" s="7">
        <f>IFERROR(Table1[[#This Row],[Budget
statsbidrag ca (kr)]] - Table1[[#This Row],[Beräkning statsbidrag 
baserat på antal 
biståndsmottagare]], "n.a.")</f>
        <v>3719996.3595871376</v>
      </c>
    </row>
    <row r="97" spans="1:10" x14ac:dyDescent="0.2">
      <c r="A97" t="s">
        <v>103</v>
      </c>
      <c r="B97" s="2">
        <v>51929</v>
      </c>
      <c r="C97" s="6">
        <f t="shared" si="8"/>
        <v>4.8941263133013661E-3</v>
      </c>
      <c r="D97" s="2">
        <f t="shared" si="10"/>
        <v>9798040.8792293351</v>
      </c>
      <c r="E97" s="18">
        <v>613</v>
      </c>
      <c r="F97" s="4">
        <f t="shared" si="9"/>
        <v>5.6811862835959223E-3</v>
      </c>
      <c r="G97" s="3">
        <f t="shared" si="11"/>
        <v>11373734.939759037</v>
      </c>
      <c r="H97" s="3">
        <f t="shared" si="7"/>
        <v>147.71084337349399</v>
      </c>
      <c r="I97" s="3">
        <f t="shared" si="12"/>
        <v>110.78313253012048</v>
      </c>
      <c r="J97" s="7">
        <f>IFERROR(Table1[[#This Row],[Budget
statsbidrag ca (kr)]] - Table1[[#This Row],[Beräkning statsbidrag 
baserat på antal 
biståndsmottagare]], "n.a.")</f>
        <v>-1575694.0605297014</v>
      </c>
    </row>
    <row r="98" spans="1:10" x14ac:dyDescent="0.2">
      <c r="A98" t="s">
        <v>104</v>
      </c>
      <c r="B98" s="2">
        <v>28485</v>
      </c>
      <c r="C98" s="6">
        <f t="shared" si="8"/>
        <v>2.6846114509116179E-3</v>
      </c>
      <c r="D98" s="2">
        <f t="shared" si="10"/>
        <v>5374592.1247250587</v>
      </c>
      <c r="E98" s="18">
        <v>178</v>
      </c>
      <c r="F98" s="4">
        <f t="shared" si="9"/>
        <v>1.6496756255792401E-3</v>
      </c>
      <c r="G98" s="3">
        <f t="shared" si="11"/>
        <v>3302650.6024096389</v>
      </c>
      <c r="H98" s="3">
        <f t="shared" si="7"/>
        <v>42.891566265060241</v>
      </c>
      <c r="I98" s="3">
        <f t="shared" si="12"/>
        <v>32.168674698795179</v>
      </c>
      <c r="J98" s="7">
        <f>IFERROR(Table1[[#This Row],[Budget
statsbidrag ca (kr)]] - Table1[[#This Row],[Beräkning statsbidrag 
baserat på antal 
biståndsmottagare]], "n.a.")</f>
        <v>2071941.5223154197</v>
      </c>
    </row>
    <row r="99" spans="1:10" x14ac:dyDescent="0.2">
      <c r="A99" t="s">
        <v>82</v>
      </c>
      <c r="B99" s="2">
        <v>5157</v>
      </c>
      <c r="C99" s="6">
        <f t="shared" si="8"/>
        <v>4.8602918210816971E-4</v>
      </c>
      <c r="D99" s="2">
        <f t="shared" si="10"/>
        <v>973030.42258055578</v>
      </c>
      <c r="E99" s="18">
        <v>32</v>
      </c>
      <c r="F99" s="4">
        <f t="shared" si="9"/>
        <v>2.9657089898053754E-4</v>
      </c>
      <c r="G99" s="3">
        <f t="shared" si="11"/>
        <v>593734.93975903618</v>
      </c>
      <c r="H99" s="3">
        <f t="shared" si="7"/>
        <v>7.7108433734939759</v>
      </c>
      <c r="I99" s="3">
        <f t="shared" si="12"/>
        <v>5.7831325301204819</v>
      </c>
      <c r="J99" s="7">
        <f>IFERROR(Table1[[#This Row],[Budget
statsbidrag ca (kr)]] - Table1[[#This Row],[Beräkning statsbidrag 
baserat på antal 
biståndsmottagare]], "n.a.")</f>
        <v>379295.4828215196</v>
      </c>
    </row>
    <row r="100" spans="1:10" x14ac:dyDescent="0.2">
      <c r="A100" t="s">
        <v>105</v>
      </c>
      <c r="B100" s="2">
        <v>15562</v>
      </c>
      <c r="C100" s="6">
        <f t="shared" si="8"/>
        <v>1.4666639774999683E-3</v>
      </c>
      <c r="D100" s="2">
        <f t="shared" si="10"/>
        <v>2936261.2829549368</v>
      </c>
      <c r="E100" s="18">
        <v>99</v>
      </c>
      <c r="F100" s="4">
        <f t="shared" si="9"/>
        <v>9.1751621872103797E-4</v>
      </c>
      <c r="G100" s="3">
        <f t="shared" si="11"/>
        <v>1836867.469879518</v>
      </c>
      <c r="H100" s="3">
        <f t="shared" si="7"/>
        <v>23.855421686746986</v>
      </c>
      <c r="I100" s="3">
        <f t="shared" si="12"/>
        <v>17.891566265060241</v>
      </c>
      <c r="J100" s="7">
        <f>IFERROR(Table1[[#This Row],[Budget
statsbidrag ca (kr)]] - Table1[[#This Row],[Beräkning statsbidrag 
baserat på antal 
biståndsmottagare]], "n.a.")</f>
        <v>1099393.8130754188</v>
      </c>
    </row>
    <row r="101" spans="1:10" x14ac:dyDescent="0.2">
      <c r="A101" t="s">
        <v>106</v>
      </c>
      <c r="B101" s="2">
        <v>17668</v>
      </c>
      <c r="C101" s="6">
        <f t="shared" si="8"/>
        <v>1.6651470989891687E-3</v>
      </c>
      <c r="D101" s="2">
        <f t="shared" si="10"/>
        <v>3333624.4921763157</v>
      </c>
      <c r="E101" s="18">
        <v>106</v>
      </c>
      <c r="F101" s="4">
        <f t="shared" si="9"/>
        <v>9.8239110287303062E-4</v>
      </c>
      <c r="G101" s="3">
        <f t="shared" si="11"/>
        <v>1966746.9879518074</v>
      </c>
      <c r="H101" s="3">
        <f t="shared" si="7"/>
        <v>25.542168674698797</v>
      </c>
      <c r="I101" s="3">
        <f t="shared" si="12"/>
        <v>19.156626506024097</v>
      </c>
      <c r="J101" s="7">
        <f>IFERROR(Table1[[#This Row],[Budget
statsbidrag ca (kr)]] - Table1[[#This Row],[Beräkning statsbidrag 
baserat på antal 
biståndsmottagare]], "n.a.")</f>
        <v>1366877.5042245083</v>
      </c>
    </row>
    <row r="102" spans="1:10" x14ac:dyDescent="0.2">
      <c r="A102" t="s">
        <v>284</v>
      </c>
      <c r="B102" s="2">
        <v>4690</v>
      </c>
      <c r="C102" s="6">
        <f t="shared" si="8"/>
        <v>4.4201606827366997E-4</v>
      </c>
      <c r="D102" s="2">
        <f t="shared" si="10"/>
        <v>884916.16868388723</v>
      </c>
      <c r="E102" s="18" t="s">
        <v>279</v>
      </c>
      <c r="F102" s="4" t="str">
        <f t="shared" si="9"/>
        <v>n.a.</v>
      </c>
      <c r="G102" s="3" t="str">
        <f t="shared" si="11"/>
        <v>n.a.</v>
      </c>
      <c r="H102" s="3" t="str">
        <f t="shared" si="7"/>
        <v>n.a.</v>
      </c>
      <c r="I102" s="3" t="str">
        <f t="shared" si="12"/>
        <v>n.a.</v>
      </c>
      <c r="J102" s="7" t="str">
        <f>IFERROR(Table1[[#This Row],[Budget
statsbidrag ca (kr)]] - Table1[[#This Row],[Beräkning statsbidrag 
baserat på antal 
biståndsmottagare]], "n.a.")</f>
        <v>n.a.</v>
      </c>
    </row>
    <row r="103" spans="1:10" x14ac:dyDescent="0.2">
      <c r="A103" t="s">
        <v>6</v>
      </c>
      <c r="B103" s="2">
        <v>90255</v>
      </c>
      <c r="C103" s="6">
        <f t="shared" si="8"/>
        <v>8.5062175356162215E-3</v>
      </c>
      <c r="D103" s="2">
        <f t="shared" si="10"/>
        <v>17029447.506303675</v>
      </c>
      <c r="E103" s="18">
        <v>685</v>
      </c>
      <c r="F103" s="4">
        <f t="shared" si="9"/>
        <v>6.348470806302132E-3</v>
      </c>
      <c r="G103" s="3">
        <f t="shared" si="11"/>
        <v>12709638.554216867</v>
      </c>
      <c r="H103" s="3">
        <f t="shared" si="7"/>
        <v>165.06024096385542</v>
      </c>
      <c r="I103" s="3">
        <f t="shared" si="12"/>
        <v>123.79518072289157</v>
      </c>
      <c r="J103" s="7">
        <f>IFERROR(Table1[[#This Row],[Budget
statsbidrag ca (kr)]] - Table1[[#This Row],[Beräkning statsbidrag 
baserat på antal 
biståndsmottagare]], "n.a.")</f>
        <v>4319808.9520868082</v>
      </c>
    </row>
    <row r="104" spans="1:10" x14ac:dyDescent="0.2">
      <c r="A104" t="s">
        <v>63</v>
      </c>
      <c r="B104" s="2">
        <v>148175</v>
      </c>
      <c r="C104" s="6">
        <f t="shared" si="8"/>
        <v>1.3964974609051396E-2</v>
      </c>
      <c r="D104" s="2">
        <f t="shared" si="10"/>
        <v>27957879.167320896</v>
      </c>
      <c r="E104" s="18">
        <v>1269</v>
      </c>
      <c r="F104" s="4">
        <f t="shared" si="9"/>
        <v>1.1760889712696941E-2</v>
      </c>
      <c r="G104" s="3">
        <f t="shared" si="11"/>
        <v>23545301.204819277</v>
      </c>
      <c r="H104" s="3">
        <f t="shared" si="7"/>
        <v>305.7831325301205</v>
      </c>
      <c r="I104" s="3">
        <f t="shared" si="12"/>
        <v>229.33734939759037</v>
      </c>
      <c r="J104" s="7">
        <f>IFERROR(Table1[[#This Row],[Budget
statsbidrag ca (kr)]] - Table1[[#This Row],[Beräkning statsbidrag 
baserat på antal 
biståndsmottagare]], "n.a.")</f>
        <v>4412577.962501619</v>
      </c>
    </row>
    <row r="105" spans="1:10" x14ac:dyDescent="0.2">
      <c r="A105" t="s">
        <v>285</v>
      </c>
      <c r="B105" s="2">
        <v>15280</v>
      </c>
      <c r="C105" s="6">
        <f t="shared" si="8"/>
        <v>1.440086465505688E-3</v>
      </c>
      <c r="D105" s="2">
        <f t="shared" si="10"/>
        <v>2883053.1039423873</v>
      </c>
      <c r="E105" s="18" t="s">
        <v>27</v>
      </c>
      <c r="F105" s="4" t="str">
        <f t="shared" si="9"/>
        <v>n.a.</v>
      </c>
      <c r="G105" s="3" t="str">
        <f t="shared" si="11"/>
        <v>n.a.</v>
      </c>
      <c r="H105" s="3" t="str">
        <f t="shared" si="7"/>
        <v>n.a.</v>
      </c>
      <c r="I105" s="3" t="str">
        <f t="shared" si="12"/>
        <v>n.a.</v>
      </c>
      <c r="J105" s="7" t="str">
        <f>IFERROR(Table1[[#This Row],[Budget
statsbidrag ca (kr)]] - Table1[[#This Row],[Beräkning statsbidrag 
baserat på antal 
biståndsmottagare]], "n.a.")</f>
        <v>n.a.</v>
      </c>
    </row>
    <row r="106" spans="1:10" x14ac:dyDescent="0.2">
      <c r="A106" t="s">
        <v>83</v>
      </c>
      <c r="B106" s="2">
        <v>73001</v>
      </c>
      <c r="C106" s="6">
        <f t="shared" si="8"/>
        <v>6.8800884861505715E-3</v>
      </c>
      <c r="D106" s="2">
        <f t="shared" si="10"/>
        <v>13773937.149273444</v>
      </c>
      <c r="E106" s="18">
        <v>620</v>
      </c>
      <c r="F106" s="4">
        <f t="shared" si="9"/>
        <v>5.7460611677479147E-3</v>
      </c>
      <c r="G106" s="3">
        <f t="shared" si="11"/>
        <v>11503614.457831325</v>
      </c>
      <c r="H106" s="3">
        <f t="shared" si="7"/>
        <v>149.39759036144579</v>
      </c>
      <c r="I106" s="3">
        <f t="shared" si="12"/>
        <v>112.04819277108433</v>
      </c>
      <c r="J106" s="7">
        <f>IFERROR(Table1[[#This Row],[Budget
statsbidrag ca (kr)]] - Table1[[#This Row],[Beräkning statsbidrag 
baserat på antal 
biståndsmottagare]], "n.a.")</f>
        <v>2270322.691442119</v>
      </c>
    </row>
    <row r="107" spans="1:10" x14ac:dyDescent="0.2">
      <c r="A107" t="s">
        <v>152</v>
      </c>
      <c r="B107" s="2">
        <v>7070</v>
      </c>
      <c r="C107" s="6">
        <f t="shared" si="8"/>
        <v>6.6632272978568155E-4</v>
      </c>
      <c r="D107" s="2">
        <f t="shared" si="10"/>
        <v>1333978.1050309346</v>
      </c>
      <c r="E107" s="18">
        <v>56</v>
      </c>
      <c r="F107" s="4">
        <f t="shared" si="9"/>
        <v>5.1899907321594071E-4</v>
      </c>
      <c r="G107" s="3">
        <f t="shared" si="11"/>
        <v>1039036.1445783132</v>
      </c>
      <c r="H107" s="3">
        <f t="shared" si="7"/>
        <v>13.493975903614459</v>
      </c>
      <c r="I107" s="3">
        <f t="shared" si="12"/>
        <v>10.120481927710843</v>
      </c>
      <c r="J107" s="7">
        <f>IFERROR(Table1[[#This Row],[Budget
statsbidrag ca (kr)]] - Table1[[#This Row],[Beräkning statsbidrag 
baserat på antal 
biståndsmottagare]], "n.a.")</f>
        <v>294941.96045262134</v>
      </c>
    </row>
    <row r="108" spans="1:10" x14ac:dyDescent="0.2">
      <c r="A108" t="s">
        <v>92</v>
      </c>
      <c r="B108" s="2">
        <v>31656</v>
      </c>
      <c r="C108" s="6">
        <f t="shared" si="8"/>
        <v>2.9834670911026216E-3</v>
      </c>
      <c r="D108" s="2">
        <f t="shared" si="10"/>
        <v>5972901.1163874483</v>
      </c>
      <c r="E108" s="18">
        <v>322</v>
      </c>
      <c r="F108" s="4">
        <f t="shared" si="9"/>
        <v>2.984244670991659E-3</v>
      </c>
      <c r="G108" s="3">
        <f t="shared" si="11"/>
        <v>5974457.831325301</v>
      </c>
      <c r="H108" s="3">
        <f t="shared" si="7"/>
        <v>77.590361445783131</v>
      </c>
      <c r="I108" s="3">
        <f t="shared" si="12"/>
        <v>58.192771084337352</v>
      </c>
      <c r="J108" s="7">
        <f>IFERROR(Table1[[#This Row],[Budget
statsbidrag ca (kr)]] - Table1[[#This Row],[Beräkning statsbidrag 
baserat på antal 
biståndsmottagare]], "n.a.")</f>
        <v>-1556.7149378526956</v>
      </c>
    </row>
    <row r="109" spans="1:10" x14ac:dyDescent="0.2">
      <c r="A109" t="s">
        <v>205</v>
      </c>
      <c r="B109" s="2">
        <v>30097</v>
      </c>
      <c r="C109" s="6">
        <f t="shared" si="8"/>
        <v>2.8365368031626108E-3</v>
      </c>
      <c r="D109" s="2">
        <f t="shared" si="10"/>
        <v>5678746.6799315475</v>
      </c>
      <c r="E109" s="18">
        <v>334</v>
      </c>
      <c r="F109" s="4">
        <f t="shared" si="9"/>
        <v>3.0954587581093606E-3</v>
      </c>
      <c r="G109" s="3">
        <f t="shared" si="11"/>
        <v>6197108.4337349404</v>
      </c>
      <c r="H109" s="3">
        <f t="shared" si="7"/>
        <v>80.481927710843379</v>
      </c>
      <c r="I109" s="3">
        <f t="shared" si="12"/>
        <v>60.361445783132531</v>
      </c>
      <c r="J109" s="7">
        <f>IFERROR(Table1[[#This Row],[Budget
statsbidrag ca (kr)]] - Table1[[#This Row],[Beräkning statsbidrag 
baserat på antal 
biståndsmottagare]], "n.a.")</f>
        <v>-518361.75380339287</v>
      </c>
    </row>
    <row r="110" spans="1:10" x14ac:dyDescent="0.2">
      <c r="A110" t="s">
        <v>93</v>
      </c>
      <c r="B110" s="2">
        <v>66102</v>
      </c>
      <c r="C110" s="6">
        <f t="shared" si="8"/>
        <v>6.2298819072550389E-3</v>
      </c>
      <c r="D110" s="2">
        <f t="shared" si="10"/>
        <v>12472223.578324588</v>
      </c>
      <c r="E110" s="18">
        <v>412</v>
      </c>
      <c r="F110" s="4">
        <f t="shared" si="9"/>
        <v>3.8183503243744209E-3</v>
      </c>
      <c r="G110" s="3">
        <f t="shared" si="11"/>
        <v>7644337.3493975904</v>
      </c>
      <c r="H110" s="3">
        <f t="shared" si="7"/>
        <v>99.277108433734938</v>
      </c>
      <c r="I110" s="3">
        <f t="shared" si="12"/>
        <v>74.4578313253012</v>
      </c>
      <c r="J110" s="7">
        <f>IFERROR(Table1[[#This Row],[Budget
statsbidrag ca (kr)]] - Table1[[#This Row],[Beräkning statsbidrag 
baserat på antal 
biståndsmottagare]], "n.a.")</f>
        <v>4827886.2289269976</v>
      </c>
    </row>
    <row r="111" spans="1:10" x14ac:dyDescent="0.2">
      <c r="A111" t="s">
        <v>192</v>
      </c>
      <c r="B111" s="2">
        <v>98954</v>
      </c>
      <c r="C111" s="6">
        <f t="shared" si="8"/>
        <v>9.3260678080922688E-3</v>
      </c>
      <c r="D111" s="2">
        <f t="shared" si="10"/>
        <v>18670787.751800723</v>
      </c>
      <c r="E111" s="18">
        <v>1391</v>
      </c>
      <c r="F111" s="4">
        <f t="shared" si="9"/>
        <v>1.2891566265060241E-2</v>
      </c>
      <c r="G111" s="3">
        <f t="shared" si="11"/>
        <v>25808915.662650604</v>
      </c>
      <c r="H111" s="3">
        <f t="shared" si="7"/>
        <v>335.18072289156629</v>
      </c>
      <c r="I111" s="3">
        <f t="shared" si="12"/>
        <v>251.3855421686747</v>
      </c>
      <c r="J111" s="7">
        <f>IFERROR(Table1[[#This Row],[Budget
statsbidrag ca (kr)]] - Table1[[#This Row],[Beräkning statsbidrag 
baserat på antal 
biståndsmottagare]], "n.a.")</f>
        <v>-7138127.9108498804</v>
      </c>
    </row>
    <row r="112" spans="1:10" x14ac:dyDescent="0.2">
      <c r="A112" t="s">
        <v>39</v>
      </c>
      <c r="B112" s="2">
        <v>34008</v>
      </c>
      <c r="C112" s="6">
        <f t="shared" si="8"/>
        <v>3.205134850714492E-3</v>
      </c>
      <c r="D112" s="2">
        <f t="shared" si="10"/>
        <v>6416679.971130413</v>
      </c>
      <c r="E112" s="18">
        <v>579</v>
      </c>
      <c r="F112" s="4">
        <f t="shared" si="9"/>
        <v>5.3660797034291007E-3</v>
      </c>
      <c r="G112" s="3">
        <f t="shared" si="11"/>
        <v>10742891.56626506</v>
      </c>
      <c r="H112" s="3">
        <f t="shared" si="7"/>
        <v>139.51807228915663</v>
      </c>
      <c r="I112" s="3">
        <f t="shared" si="12"/>
        <v>104.63855421686748</v>
      </c>
      <c r="J112" s="7">
        <f>IFERROR(Table1[[#This Row],[Budget
statsbidrag ca (kr)]] - Table1[[#This Row],[Beräkning statsbidrag 
baserat på antal 
biståndsmottagare]], "n.a.")</f>
        <v>-4326211.5951346466</v>
      </c>
    </row>
    <row r="113" spans="1:10" x14ac:dyDescent="0.2">
      <c r="A113" t="s">
        <v>193</v>
      </c>
      <c r="B113" s="2">
        <v>12019</v>
      </c>
      <c r="C113" s="6">
        <f t="shared" si="8"/>
        <v>1.1327486406356587E-3</v>
      </c>
      <c r="D113" s="2">
        <f t="shared" si="10"/>
        <v>2267762.7785525885</v>
      </c>
      <c r="E113" s="18">
        <v>155</v>
      </c>
      <c r="F113" s="4">
        <f t="shared" si="9"/>
        <v>1.4365152919369787E-3</v>
      </c>
      <c r="G113" s="3">
        <f t="shared" si="11"/>
        <v>2875903.6144578313</v>
      </c>
      <c r="H113" s="3">
        <f t="shared" si="7"/>
        <v>37.349397590361448</v>
      </c>
      <c r="I113" s="3">
        <f t="shared" si="12"/>
        <v>28.012048192771083</v>
      </c>
      <c r="J113" s="7">
        <f>IFERROR(Table1[[#This Row],[Budget
statsbidrag ca (kr)]] - Table1[[#This Row],[Beräkning statsbidrag 
baserat på antal 
biståndsmottagare]], "n.a.")</f>
        <v>-608140.83590524271</v>
      </c>
    </row>
    <row r="114" spans="1:10" x14ac:dyDescent="0.2">
      <c r="A114" t="s">
        <v>47</v>
      </c>
      <c r="B114" s="2">
        <v>9937</v>
      </c>
      <c r="C114" s="6">
        <f t="shared" si="8"/>
        <v>9.365274350608653E-4</v>
      </c>
      <c r="D114" s="2">
        <f t="shared" si="10"/>
        <v>1874927.9249918521</v>
      </c>
      <c r="E114" s="18">
        <v>117</v>
      </c>
      <c r="F114" s="4">
        <f t="shared" si="9"/>
        <v>1.0843373493975904E-3</v>
      </c>
      <c r="G114" s="3">
        <f t="shared" si="11"/>
        <v>2170843.373493976</v>
      </c>
      <c r="H114" s="3">
        <f t="shared" si="7"/>
        <v>28.192771084337348</v>
      </c>
      <c r="I114" s="3">
        <f t="shared" si="12"/>
        <v>21.14457831325301</v>
      </c>
      <c r="J114" s="7">
        <f>IFERROR(Table1[[#This Row],[Budget
statsbidrag ca (kr)]] - Table1[[#This Row],[Beräkning statsbidrag 
baserat på antal 
biståndsmottagare]], "n.a.")</f>
        <v>-295915.44850212382</v>
      </c>
    </row>
    <row r="115" spans="1:10" x14ac:dyDescent="0.2">
      <c r="A115" t="s">
        <v>286</v>
      </c>
      <c r="B115" s="2">
        <v>22404</v>
      </c>
      <c r="C115" s="6">
        <f t="shared" si="8"/>
        <v>2.1114985060987851E-3</v>
      </c>
      <c r="D115" s="2">
        <f t="shared" si="10"/>
        <v>4227220.0092097679</v>
      </c>
      <c r="E115" s="18">
        <v>110</v>
      </c>
      <c r="F115" s="4">
        <f t="shared" si="9"/>
        <v>1.0194624652455977E-3</v>
      </c>
      <c r="G115" s="3">
        <f t="shared" si="11"/>
        <v>2040963.8554216868</v>
      </c>
      <c r="H115" s="3">
        <f t="shared" si="7"/>
        <v>26.506024096385541</v>
      </c>
      <c r="I115" s="3">
        <f t="shared" si="12"/>
        <v>19.879518072289155</v>
      </c>
      <c r="J115" s="7">
        <f>IFERROR(Table1[[#This Row],[Budget
statsbidrag ca (kr)]] - Table1[[#This Row],[Beräkning statsbidrag 
baserat på antal 
biståndsmottagare]], "n.a.")</f>
        <v>2186256.1537880814</v>
      </c>
    </row>
    <row r="116" spans="1:10" x14ac:dyDescent="0.2">
      <c r="A116" t="s">
        <v>107</v>
      </c>
      <c r="B116" s="2">
        <v>17716</v>
      </c>
      <c r="C116" s="6">
        <f t="shared" si="8"/>
        <v>1.6696709308179822E-3</v>
      </c>
      <c r="D116" s="2">
        <f t="shared" si="10"/>
        <v>3342681.2034976007</v>
      </c>
      <c r="E116" s="18">
        <v>165</v>
      </c>
      <c r="F116" s="4">
        <f t="shared" si="9"/>
        <v>1.5291936978683966E-3</v>
      </c>
      <c r="G116" s="3">
        <f t="shared" si="11"/>
        <v>3061445.7831325298</v>
      </c>
      <c r="H116" s="3">
        <f t="shared" si="7"/>
        <v>39.75903614457831</v>
      </c>
      <c r="I116" s="3">
        <f t="shared" si="12"/>
        <v>29.819277108433734</v>
      </c>
      <c r="J116" s="7">
        <f>IFERROR(Table1[[#This Row],[Budget
statsbidrag ca (kr)]] - Table1[[#This Row],[Beräkning statsbidrag 
baserat på antal 
biståndsmottagare]], "n.a.")</f>
        <v>281235.42036507092</v>
      </c>
    </row>
    <row r="117" spans="1:10" x14ac:dyDescent="0.2">
      <c r="A117" t="s">
        <v>31</v>
      </c>
      <c r="B117" s="2">
        <v>21664</v>
      </c>
      <c r="C117" s="6">
        <f t="shared" si="8"/>
        <v>2.0417560987379076E-3</v>
      </c>
      <c r="D117" s="2">
        <f t="shared" si="10"/>
        <v>4087595.7096732911</v>
      </c>
      <c r="E117" s="18">
        <v>98</v>
      </c>
      <c r="F117" s="4">
        <f t="shared" si="9"/>
        <v>9.0824837812789625E-4</v>
      </c>
      <c r="G117" s="3">
        <f t="shared" si="11"/>
        <v>1818313.2530120483</v>
      </c>
      <c r="H117" s="3">
        <f t="shared" si="7"/>
        <v>23.6144578313253</v>
      </c>
      <c r="I117" s="3">
        <f t="shared" si="12"/>
        <v>17.710843373493976</v>
      </c>
      <c r="J117" s="7">
        <f>IFERROR(Table1[[#This Row],[Budget
statsbidrag ca (kr)]] - Table1[[#This Row],[Beräkning statsbidrag 
baserat på antal 
biståndsmottagare]], "n.a.")</f>
        <v>2269282.456661243</v>
      </c>
    </row>
    <row r="118" spans="1:10" x14ac:dyDescent="0.2">
      <c r="A118" t="s">
        <v>249</v>
      </c>
      <c r="B118" s="2">
        <v>17408</v>
      </c>
      <c r="C118" s="6">
        <f t="shared" si="8"/>
        <v>1.6406430099164279E-3</v>
      </c>
      <c r="D118" s="2">
        <f t="shared" si="10"/>
        <v>3284567.3058526884</v>
      </c>
      <c r="E118" s="18">
        <v>176</v>
      </c>
      <c r="F118" s="4">
        <f t="shared" si="9"/>
        <v>1.6311399443929564E-3</v>
      </c>
      <c r="G118" s="3">
        <f t="shared" si="11"/>
        <v>3265542.1686746986</v>
      </c>
      <c r="H118" s="3">
        <f t="shared" si="7"/>
        <v>42.409638554216869</v>
      </c>
      <c r="I118" s="3">
        <f t="shared" si="12"/>
        <v>31.807228915662652</v>
      </c>
      <c r="J118" s="7">
        <f>IFERROR(Table1[[#This Row],[Budget
statsbidrag ca (kr)]] - Table1[[#This Row],[Beräkning statsbidrag 
baserat på antal 
biståndsmottagare]], "n.a.")</f>
        <v>19025.137177989818</v>
      </c>
    </row>
    <row r="119" spans="1:10" x14ac:dyDescent="0.2">
      <c r="A119" t="s">
        <v>108</v>
      </c>
      <c r="B119" s="2">
        <v>86016</v>
      </c>
      <c r="C119" s="6">
        <f t="shared" si="8"/>
        <v>8.1067066372341144E-3</v>
      </c>
      <c r="D119" s="2">
        <f t="shared" si="10"/>
        <v>16229626.687742697</v>
      </c>
      <c r="E119" s="18">
        <v>888</v>
      </c>
      <c r="F119" s="4">
        <f t="shared" si="9"/>
        <v>8.2298424467099167E-3</v>
      </c>
      <c r="G119" s="3">
        <f t="shared" si="11"/>
        <v>16476144.578313256</v>
      </c>
      <c r="H119" s="3">
        <f t="shared" si="7"/>
        <v>213.97590361445782</v>
      </c>
      <c r="I119" s="3">
        <f t="shared" si="12"/>
        <v>160.48192771084337</v>
      </c>
      <c r="J119" s="7">
        <f>IFERROR(Table1[[#This Row],[Budget
statsbidrag ca (kr)]] - Table1[[#This Row],[Beräkning statsbidrag 
baserat på antal 
biståndsmottagare]], "n.a.")</f>
        <v>-246517.89057055861</v>
      </c>
    </row>
    <row r="120" spans="1:10" x14ac:dyDescent="0.2">
      <c r="A120" t="s">
        <v>194</v>
      </c>
      <c r="B120" s="2">
        <v>23658</v>
      </c>
      <c r="C120" s="6">
        <f t="shared" si="8"/>
        <v>2.2296836126265425E-3</v>
      </c>
      <c r="D120" s="2">
        <f t="shared" si="10"/>
        <v>4463826.5924783386</v>
      </c>
      <c r="E120" s="18">
        <v>437</v>
      </c>
      <c r="F120" s="4">
        <f t="shared" si="9"/>
        <v>4.0500463392029659E-3</v>
      </c>
      <c r="G120" s="3">
        <f t="shared" si="11"/>
        <v>8108192.7710843375</v>
      </c>
      <c r="H120" s="3">
        <f t="shared" si="7"/>
        <v>105.3012048192771</v>
      </c>
      <c r="I120" s="3">
        <f t="shared" si="12"/>
        <v>78.975903614457835</v>
      </c>
      <c r="J120" s="7">
        <f>IFERROR(Table1[[#This Row],[Budget
statsbidrag ca (kr)]] - Table1[[#This Row],[Beräkning statsbidrag 
baserat på antal 
biståndsmottagare]], "n.a.")</f>
        <v>-3644366.1786059989</v>
      </c>
    </row>
    <row r="121" spans="1:10" x14ac:dyDescent="0.2">
      <c r="A121" t="s">
        <v>258</v>
      </c>
      <c r="B121" s="2">
        <v>15783</v>
      </c>
      <c r="C121" s="6">
        <f t="shared" si="8"/>
        <v>1.4874924532117981E-3</v>
      </c>
      <c r="D121" s="2">
        <f t="shared" si="10"/>
        <v>2977959.8913300196</v>
      </c>
      <c r="E121" s="18">
        <v>76</v>
      </c>
      <c r="F121" s="4">
        <f t="shared" si="9"/>
        <v>7.043558850787767E-4</v>
      </c>
      <c r="G121" s="3">
        <f t="shared" si="11"/>
        <v>1410120.4819277108</v>
      </c>
      <c r="H121" s="3">
        <f t="shared" si="7"/>
        <v>18.313253012048193</v>
      </c>
      <c r="I121" s="3">
        <f t="shared" si="12"/>
        <v>13.734939759036145</v>
      </c>
      <c r="J121" s="7">
        <f>IFERROR(Table1[[#This Row],[Budget
statsbidrag ca (kr)]] - Table1[[#This Row],[Beräkning statsbidrag 
baserat på antal 
biståndsmottagare]], "n.a.")</f>
        <v>1567839.4094023088</v>
      </c>
    </row>
    <row r="122" spans="1:10" x14ac:dyDescent="0.2">
      <c r="A122" t="s">
        <v>206</v>
      </c>
      <c r="B122" s="2">
        <v>22686</v>
      </c>
      <c r="C122" s="6">
        <f t="shared" si="8"/>
        <v>2.1380760180930653E-3</v>
      </c>
      <c r="D122" s="2">
        <f t="shared" si="10"/>
        <v>4280428.188222317</v>
      </c>
      <c r="E122" s="18">
        <v>173</v>
      </c>
      <c r="F122" s="4">
        <f t="shared" si="9"/>
        <v>1.6033364226135311E-3</v>
      </c>
      <c r="G122" s="3">
        <f t="shared" si="11"/>
        <v>3209879.5180722889</v>
      </c>
      <c r="H122" s="3">
        <f t="shared" si="7"/>
        <v>41.686746987951807</v>
      </c>
      <c r="I122" s="3">
        <f t="shared" si="12"/>
        <v>31.265060240963855</v>
      </c>
      <c r="J122" s="7">
        <f>IFERROR(Table1[[#This Row],[Budget
statsbidrag ca (kr)]] - Table1[[#This Row],[Beräkning statsbidrag 
baserat på antal 
biståndsmottagare]], "n.a.")</f>
        <v>1070548.6701500281</v>
      </c>
    </row>
    <row r="123" spans="1:10" x14ac:dyDescent="0.2">
      <c r="A123" t="s">
        <v>133</v>
      </c>
      <c r="B123" s="2">
        <v>86296</v>
      </c>
      <c r="C123" s="6">
        <f t="shared" si="8"/>
        <v>8.1330956562355276E-3</v>
      </c>
      <c r="D123" s="2">
        <f t="shared" si="10"/>
        <v>16282457.503783526</v>
      </c>
      <c r="E123" s="18">
        <v>314</v>
      </c>
      <c r="F123" s="4">
        <f t="shared" si="9"/>
        <v>2.9101019462465247E-3</v>
      </c>
      <c r="G123" s="3">
        <f t="shared" si="11"/>
        <v>5826024.0963855423</v>
      </c>
      <c r="H123" s="3">
        <f t="shared" si="7"/>
        <v>75.662650602409641</v>
      </c>
      <c r="I123" s="3">
        <f t="shared" si="12"/>
        <v>56.746987951807228</v>
      </c>
      <c r="J123" s="7">
        <f>IFERROR(Table1[[#This Row],[Budget
statsbidrag ca (kr)]] - Table1[[#This Row],[Beräkning statsbidrag 
baserat på antal 
biståndsmottagare]], "n.a.")</f>
        <v>10456433.407397984</v>
      </c>
    </row>
    <row r="124" spans="1:10" x14ac:dyDescent="0.2">
      <c r="A124" t="s">
        <v>216</v>
      </c>
      <c r="B124" s="2">
        <v>8565</v>
      </c>
      <c r="C124" s="6">
        <f t="shared" si="8"/>
        <v>8.0722124195394093E-4</v>
      </c>
      <c r="D124" s="2">
        <f t="shared" si="10"/>
        <v>1616056.9263917899</v>
      </c>
      <c r="E124" s="18">
        <v>99</v>
      </c>
      <c r="F124" s="4">
        <f t="shared" si="9"/>
        <v>9.1751621872103797E-4</v>
      </c>
      <c r="G124" s="3">
        <f t="shared" si="11"/>
        <v>1836867.469879518</v>
      </c>
      <c r="H124" s="3">
        <f t="shared" si="7"/>
        <v>23.855421686746986</v>
      </c>
      <c r="I124" s="3">
        <f t="shared" si="12"/>
        <v>17.891566265060241</v>
      </c>
      <c r="J124" s="7">
        <f>IFERROR(Table1[[#This Row],[Budget
statsbidrag ca (kr)]] - Table1[[#This Row],[Beräkning statsbidrag 
baserat på antal 
biståndsmottagare]], "n.a.")</f>
        <v>-220810.54348772811</v>
      </c>
    </row>
    <row r="125" spans="1:10" x14ac:dyDescent="0.2">
      <c r="A125" t="s">
        <v>153</v>
      </c>
      <c r="B125" s="2">
        <v>50546</v>
      </c>
      <c r="C125" s="6">
        <f t="shared" si="8"/>
        <v>4.7637834087336716E-3</v>
      </c>
      <c r="D125" s="2">
        <f t="shared" si="10"/>
        <v>9537094.3842848092</v>
      </c>
      <c r="E125" s="18">
        <v>257</v>
      </c>
      <c r="F125" s="4">
        <f t="shared" si="9"/>
        <v>2.3818350324374422E-3</v>
      </c>
      <c r="G125" s="3">
        <f t="shared" si="11"/>
        <v>4768433.7349397596</v>
      </c>
      <c r="H125" s="3">
        <f t="shared" si="7"/>
        <v>61.927710843373497</v>
      </c>
      <c r="I125" s="3">
        <f t="shared" si="12"/>
        <v>46.445783132530117</v>
      </c>
      <c r="J125" s="7">
        <f>IFERROR(Table1[[#This Row],[Budget
statsbidrag ca (kr)]] - Table1[[#This Row],[Beräkning statsbidrag 
baserat på antal 
biståndsmottagare]], "n.a.")</f>
        <v>4768660.6493450496</v>
      </c>
    </row>
    <row r="126" spans="1:10" x14ac:dyDescent="0.2">
      <c r="A126" t="s">
        <v>109</v>
      </c>
      <c r="B126" s="2">
        <v>32592</v>
      </c>
      <c r="C126" s="6">
        <f t="shared" si="8"/>
        <v>3.0716818117644887E-3</v>
      </c>
      <c r="D126" s="2">
        <f t="shared" si="10"/>
        <v>6149506.9871525066</v>
      </c>
      <c r="E126" s="18">
        <v>161</v>
      </c>
      <c r="F126" s="4">
        <f t="shared" si="9"/>
        <v>1.4921223354958295E-3</v>
      </c>
      <c r="G126" s="3">
        <f t="shared" si="11"/>
        <v>2987228.9156626505</v>
      </c>
      <c r="H126" s="3">
        <f t="shared" si="7"/>
        <v>38.795180722891565</v>
      </c>
      <c r="I126" s="3">
        <f t="shared" si="12"/>
        <v>29.096385542168676</v>
      </c>
      <c r="J126" s="7">
        <f>IFERROR(Table1[[#This Row],[Budget
statsbidrag ca (kr)]] - Table1[[#This Row],[Beräkning statsbidrag 
baserat på antal 
biståndsmottagare]], "n.a.")</f>
        <v>3162278.0714898561</v>
      </c>
    </row>
    <row r="127" spans="1:10" x14ac:dyDescent="0.2">
      <c r="A127" t="s">
        <v>217</v>
      </c>
      <c r="B127" s="2">
        <v>25660</v>
      </c>
      <c r="C127" s="6">
        <f t="shared" si="8"/>
        <v>2.4183650984866464E-3</v>
      </c>
      <c r="D127" s="2">
        <f t="shared" si="10"/>
        <v>4841566.9271702664</v>
      </c>
      <c r="E127" s="18">
        <v>305</v>
      </c>
      <c r="F127" s="4">
        <f t="shared" si="9"/>
        <v>2.8266913809082482E-3</v>
      </c>
      <c r="G127" s="3">
        <f t="shared" si="11"/>
        <v>5659036.1445783125</v>
      </c>
      <c r="H127" s="3">
        <f t="shared" si="7"/>
        <v>73.493975903614455</v>
      </c>
      <c r="I127" s="3">
        <f t="shared" si="12"/>
        <v>55.120481927710841</v>
      </c>
      <c r="J127" s="7">
        <f>IFERROR(Table1[[#This Row],[Budget
statsbidrag ca (kr)]] - Table1[[#This Row],[Beräkning statsbidrag 
baserat på antal 
biståndsmottagare]], "n.a.")</f>
        <v>-817469.21740804613</v>
      </c>
    </row>
    <row r="128" spans="1:10" x14ac:dyDescent="0.2">
      <c r="A128" t="s">
        <v>134</v>
      </c>
      <c r="B128" s="2">
        <v>26606</v>
      </c>
      <c r="C128" s="6">
        <f t="shared" si="8"/>
        <v>2.5075222841128494E-3</v>
      </c>
      <c r="D128" s="2">
        <f t="shared" si="10"/>
        <v>5020059.6127939243</v>
      </c>
      <c r="E128" s="18">
        <v>240</v>
      </c>
      <c r="F128" s="4">
        <f t="shared" si="9"/>
        <v>2.2242817423540314E-3</v>
      </c>
      <c r="G128" s="3">
        <f t="shared" si="11"/>
        <v>4453012.0481927702</v>
      </c>
      <c r="H128" s="3">
        <f t="shared" si="7"/>
        <v>57.831325301204821</v>
      </c>
      <c r="I128" s="3">
        <f t="shared" si="12"/>
        <v>43.373493975903614</v>
      </c>
      <c r="J128" s="7">
        <f>IFERROR(Table1[[#This Row],[Budget
statsbidrag ca (kr)]] - Table1[[#This Row],[Beräkning statsbidrag 
baserat på antal 
biståndsmottagare]], "n.a.")</f>
        <v>567047.56460115407</v>
      </c>
    </row>
    <row r="129" spans="1:10" x14ac:dyDescent="0.2">
      <c r="A129" t="s">
        <v>110</v>
      </c>
      <c r="B129" s="2">
        <v>47602</v>
      </c>
      <c r="C129" s="6">
        <f t="shared" si="8"/>
        <v>4.4863217232330999E-3</v>
      </c>
      <c r="D129" s="2">
        <f t="shared" si="10"/>
        <v>8981616.089912666</v>
      </c>
      <c r="E129" s="18">
        <v>566</v>
      </c>
      <c r="F129" s="4">
        <f t="shared" si="9"/>
        <v>5.2455977757182573E-3</v>
      </c>
      <c r="G129" s="3">
        <f t="shared" si="11"/>
        <v>10501686.74698795</v>
      </c>
      <c r="H129" s="3">
        <f t="shared" si="7"/>
        <v>136.3855421686747</v>
      </c>
      <c r="I129" s="3">
        <f t="shared" si="12"/>
        <v>102.28915662650603</v>
      </c>
      <c r="J129" s="7">
        <f>IFERROR(Table1[[#This Row],[Budget
statsbidrag ca (kr)]] - Table1[[#This Row],[Beräkning statsbidrag 
baserat på antal 
biståndsmottagare]], "n.a.")</f>
        <v>-1520070.657075284</v>
      </c>
    </row>
    <row r="130" spans="1:10" x14ac:dyDescent="0.2">
      <c r="A130" t="s">
        <v>207</v>
      </c>
      <c r="B130" s="2">
        <v>5421</v>
      </c>
      <c r="C130" s="6">
        <f t="shared" si="8"/>
        <v>5.1091025716664491E-4</v>
      </c>
      <c r="D130" s="2">
        <f t="shared" si="10"/>
        <v>1022842.3348476231</v>
      </c>
      <c r="E130" s="18">
        <v>35</v>
      </c>
      <c r="F130" s="4">
        <f t="shared" si="9"/>
        <v>3.2437442075996294E-4</v>
      </c>
      <c r="G130" s="3">
        <f t="shared" si="11"/>
        <v>649397.59036144579</v>
      </c>
      <c r="H130" s="3">
        <f t="shared" si="7"/>
        <v>8.4337349397590362</v>
      </c>
      <c r="I130" s="3">
        <f t="shared" si="12"/>
        <v>6.3253012048192767</v>
      </c>
      <c r="J130" s="7">
        <f>IFERROR(Table1[[#This Row],[Budget
statsbidrag ca (kr)]] - Table1[[#This Row],[Beräkning statsbidrag 
baserat på antal 
biståndsmottagare]], "n.a.")</f>
        <v>373444.74448617734</v>
      </c>
    </row>
    <row r="131" spans="1:10" x14ac:dyDescent="0.2">
      <c r="A131" t="s">
        <v>208</v>
      </c>
      <c r="B131" s="2">
        <v>8593</v>
      </c>
      <c r="C131" s="6">
        <f t="shared" si="8"/>
        <v>8.0986014385408232E-4</v>
      </c>
      <c r="D131" s="2">
        <f t="shared" si="10"/>
        <v>1621340.0079958728</v>
      </c>
      <c r="E131" s="18">
        <v>44</v>
      </c>
      <c r="F131" s="4">
        <f t="shared" si="9"/>
        <v>4.077849860982391E-4</v>
      </c>
      <c r="G131" s="3">
        <f t="shared" si="11"/>
        <v>816385.54216867464</v>
      </c>
      <c r="H131" s="3">
        <f t="shared" si="7"/>
        <v>10.602409638554217</v>
      </c>
      <c r="I131" s="3">
        <f t="shared" si="12"/>
        <v>7.9518072289156629</v>
      </c>
      <c r="J131" s="7">
        <f>IFERROR(Table1[[#This Row],[Budget
statsbidrag ca (kr)]] - Table1[[#This Row],[Beräkning statsbidrag 
baserat på antal 
biståndsmottagare]], "n.a.")</f>
        <v>804954.46582719812</v>
      </c>
    </row>
    <row r="132" spans="1:10" x14ac:dyDescent="0.2">
      <c r="A132" t="s">
        <v>228</v>
      </c>
      <c r="B132" s="2">
        <v>16164</v>
      </c>
      <c r="C132" s="6">
        <f t="shared" si="8"/>
        <v>1.5234003683530066E-3</v>
      </c>
      <c r="D132" s="2">
        <f t="shared" si="10"/>
        <v>3049847.5374427196</v>
      </c>
      <c r="E132" s="18">
        <v>76</v>
      </c>
      <c r="F132" s="4">
        <f t="shared" si="9"/>
        <v>7.043558850787767E-4</v>
      </c>
      <c r="G132" s="3">
        <f t="shared" si="11"/>
        <v>1410120.4819277108</v>
      </c>
      <c r="H132" s="3">
        <f t="shared" si="7"/>
        <v>18.313253012048193</v>
      </c>
      <c r="I132" s="3">
        <f t="shared" si="12"/>
        <v>13.734939759036145</v>
      </c>
      <c r="J132" s="7">
        <f>IFERROR(Table1[[#This Row],[Budget
statsbidrag ca (kr)]] - Table1[[#This Row],[Beräkning statsbidrag 
baserat på antal 
biståndsmottagare]], "n.a.")</f>
        <v>1639727.0555150087</v>
      </c>
    </row>
    <row r="133" spans="1:10" x14ac:dyDescent="0.2">
      <c r="A133" t="s">
        <v>154</v>
      </c>
      <c r="B133" s="2">
        <v>43725</v>
      </c>
      <c r="C133" s="6">
        <f t="shared" si="8"/>
        <v>4.1209280565599618E-3</v>
      </c>
      <c r="D133" s="2">
        <f t="shared" si="10"/>
        <v>8250097.9692330435</v>
      </c>
      <c r="E133" s="18">
        <v>259</v>
      </c>
      <c r="F133" s="4">
        <f t="shared" si="9"/>
        <v>2.4003707136237258E-3</v>
      </c>
      <c r="G133" s="3">
        <f t="shared" si="11"/>
        <v>4805542.1686747</v>
      </c>
      <c r="H133" s="3">
        <f t="shared" si="7"/>
        <v>62.409638554216869</v>
      </c>
      <c r="I133" s="3">
        <f t="shared" si="12"/>
        <v>46.807228915662648</v>
      </c>
      <c r="J133" s="7">
        <f>IFERROR(Table1[[#This Row],[Budget
statsbidrag ca (kr)]] - Table1[[#This Row],[Beräkning statsbidrag 
baserat på antal 
biståndsmottagare]], "n.a.")</f>
        <v>3444555.8005583435</v>
      </c>
    </row>
    <row r="134" spans="1:10" x14ac:dyDescent="0.2">
      <c r="A134" t="s">
        <v>72</v>
      </c>
      <c r="B134" s="2">
        <v>8180</v>
      </c>
      <c r="C134" s="6">
        <f t="shared" si="8"/>
        <v>7.7093634082699798E-4</v>
      </c>
      <c r="D134" s="2">
        <f t="shared" si="10"/>
        <v>1543414.5543356498</v>
      </c>
      <c r="E134" s="18">
        <v>95</v>
      </c>
      <c r="F134" s="4">
        <f t="shared" si="9"/>
        <v>8.8044485634847084E-4</v>
      </c>
      <c r="G134" s="3">
        <f t="shared" si="11"/>
        <v>1762650.6024096387</v>
      </c>
      <c r="H134" s="3">
        <f t="shared" si="7"/>
        <v>22.891566265060241</v>
      </c>
      <c r="I134" s="3">
        <f t="shared" si="12"/>
        <v>17.168674698795179</v>
      </c>
      <c r="J134" s="7">
        <f>IFERROR(Table1[[#This Row],[Budget
statsbidrag ca (kr)]] - Table1[[#This Row],[Beräkning statsbidrag 
baserat på antal 
biståndsmottagare]], "n.a.")</f>
        <v>-219236.04807398887</v>
      </c>
    </row>
    <row r="135" spans="1:10" x14ac:dyDescent="0.2">
      <c r="A135" t="s">
        <v>7</v>
      </c>
      <c r="B135" s="2">
        <v>48459</v>
      </c>
      <c r="C135" s="6">
        <f t="shared" si="8"/>
        <v>4.5670909706767102E-3</v>
      </c>
      <c r="D135" s="2">
        <f t="shared" si="10"/>
        <v>9143316.1232947726</v>
      </c>
      <c r="E135" s="18">
        <v>94</v>
      </c>
      <c r="F135" s="4">
        <f t="shared" si="9"/>
        <v>8.71177015755329E-4</v>
      </c>
      <c r="G135" s="3">
        <f t="shared" si="11"/>
        <v>1744096.3855421687</v>
      </c>
      <c r="H135" s="3">
        <f t="shared" si="7"/>
        <v>22.650602409638555</v>
      </c>
      <c r="I135" s="3">
        <f t="shared" si="12"/>
        <v>16.987951807228917</v>
      </c>
      <c r="J135" s="7">
        <f>IFERROR(Table1[[#This Row],[Budget
statsbidrag ca (kr)]] - Table1[[#This Row],[Beräkning statsbidrag 
baserat på antal 
biståndsmottagare]], "n.a.")</f>
        <v>7399219.7377526034</v>
      </c>
    </row>
    <row r="136" spans="1:10" x14ac:dyDescent="0.2">
      <c r="A136" t="s">
        <v>155</v>
      </c>
      <c r="B136" s="2">
        <v>40396</v>
      </c>
      <c r="C136" s="6">
        <f t="shared" si="8"/>
        <v>3.807181469932446E-3</v>
      </c>
      <c r="D136" s="2">
        <f t="shared" si="10"/>
        <v>7621977.3028047569</v>
      </c>
      <c r="E136" s="18">
        <v>316</v>
      </c>
      <c r="F136" s="4">
        <f t="shared" si="9"/>
        <v>2.928637627432808E-3</v>
      </c>
      <c r="G136" s="3">
        <f t="shared" si="11"/>
        <v>5863132.5301204817</v>
      </c>
      <c r="H136" s="3">
        <f t="shared" si="7"/>
        <v>76.144578313253007</v>
      </c>
      <c r="I136" s="3">
        <f t="shared" si="12"/>
        <v>57.108433734939759</v>
      </c>
      <c r="J136" s="7">
        <f>IFERROR(Table1[[#This Row],[Budget
statsbidrag ca (kr)]] - Table1[[#This Row],[Beräkning statsbidrag 
baserat på antal 
biståndsmottagare]], "n.a.")</f>
        <v>1758844.7726842752</v>
      </c>
    </row>
    <row r="137" spans="1:10" x14ac:dyDescent="0.2">
      <c r="A137" t="s">
        <v>156</v>
      </c>
      <c r="B137" s="2">
        <v>14433</v>
      </c>
      <c r="C137" s="6">
        <f t="shared" si="8"/>
        <v>1.3602596830264134E-3</v>
      </c>
      <c r="D137" s="2">
        <f t="shared" si="10"/>
        <v>2723239.8854188798</v>
      </c>
      <c r="E137" s="18">
        <v>142</v>
      </c>
      <c r="F137" s="4">
        <f t="shared" si="9"/>
        <v>1.3160333642261352E-3</v>
      </c>
      <c r="G137" s="3">
        <f t="shared" si="11"/>
        <v>2634698.7951807226</v>
      </c>
      <c r="H137" s="3">
        <f t="shared" si="7"/>
        <v>34.216867469879517</v>
      </c>
      <c r="I137" s="3">
        <f t="shared" si="12"/>
        <v>25.662650602409638</v>
      </c>
      <c r="J137" s="7">
        <f>IFERROR(Table1[[#This Row],[Budget
statsbidrag ca (kr)]] - Table1[[#This Row],[Beräkning statsbidrag 
baserat på antal 
biståndsmottagare]], "n.a.")</f>
        <v>88541.090238157194</v>
      </c>
    </row>
    <row r="138" spans="1:10" x14ac:dyDescent="0.2">
      <c r="A138" t="s">
        <v>209</v>
      </c>
      <c r="B138" s="2">
        <v>23028</v>
      </c>
      <c r="C138" s="6">
        <f t="shared" si="8"/>
        <v>2.1703083198733627E-3</v>
      </c>
      <c r="D138" s="2">
        <f t="shared" si="10"/>
        <v>4344957.2563864719</v>
      </c>
      <c r="E138" s="18">
        <v>241</v>
      </c>
      <c r="F138" s="4">
        <f t="shared" si="9"/>
        <v>2.2335495829471732E-3</v>
      </c>
      <c r="G138" s="3">
        <f t="shared" si="11"/>
        <v>4471566.2650602404</v>
      </c>
      <c r="H138" s="3">
        <f t="shared" si="7"/>
        <v>58.072289156626503</v>
      </c>
      <c r="I138" s="3">
        <f t="shared" si="12"/>
        <v>43.554216867469876</v>
      </c>
      <c r="J138" s="7">
        <f>IFERROR(Table1[[#This Row],[Budget
statsbidrag ca (kr)]] - Table1[[#This Row],[Beräkning statsbidrag 
baserat på antal 
biståndsmottagare]], "n.a.")</f>
        <v>-126609.00867376849</v>
      </c>
    </row>
    <row r="139" spans="1:10" x14ac:dyDescent="0.2">
      <c r="A139" t="s">
        <v>48</v>
      </c>
      <c r="B139" s="2">
        <v>168848</v>
      </c>
      <c r="C139" s="6">
        <f t="shared" si="8"/>
        <v>1.5913332429823589E-2</v>
      </c>
      <c r="D139" s="2">
        <f t="shared" si="10"/>
        <v>31858491.524506826</v>
      </c>
      <c r="E139" s="18">
        <v>2556</v>
      </c>
      <c r="F139" s="4">
        <f t="shared" si="9"/>
        <v>2.3688600556070437E-2</v>
      </c>
      <c r="G139" s="3">
        <f t="shared" si="11"/>
        <v>47424578.313253015</v>
      </c>
      <c r="H139" s="3">
        <f t="shared" si="7"/>
        <v>615.90361445783128</v>
      </c>
      <c r="I139" s="3">
        <f t="shared" si="12"/>
        <v>461.92771084337352</v>
      </c>
      <c r="J139" s="7">
        <f>IFERROR(Table1[[#This Row],[Budget
statsbidrag ca (kr)]] - Table1[[#This Row],[Beräkning statsbidrag 
baserat på antal 
biståndsmottagare]], "n.a.")</f>
        <v>-15566086.788746189</v>
      </c>
    </row>
    <row r="140" spans="1:10" x14ac:dyDescent="0.2">
      <c r="A140" t="s">
        <v>73</v>
      </c>
      <c r="B140" s="2">
        <v>28141</v>
      </c>
      <c r="C140" s="6">
        <f t="shared" si="8"/>
        <v>2.6521906561384535E-3</v>
      </c>
      <c r="D140" s="2">
        <f t="shared" si="10"/>
        <v>5309685.6935891835</v>
      </c>
      <c r="E140" s="18">
        <v>220</v>
      </c>
      <c r="F140" s="4">
        <f t="shared" si="9"/>
        <v>2.0389249304911955E-3</v>
      </c>
      <c r="G140" s="3">
        <f t="shared" si="11"/>
        <v>4081927.7108433736</v>
      </c>
      <c r="H140" s="3">
        <f t="shared" si="7"/>
        <v>53.012048192771083</v>
      </c>
      <c r="I140" s="3">
        <f t="shared" si="12"/>
        <v>39.75903614457831</v>
      </c>
      <c r="J140" s="7">
        <f>IFERROR(Table1[[#This Row],[Budget
statsbidrag ca (kr)]] - Table1[[#This Row],[Beräkning statsbidrag 
baserat på antal 
biståndsmottagare]], "n.a.")</f>
        <v>1227757.9827458099</v>
      </c>
    </row>
    <row r="141" spans="1:10" x14ac:dyDescent="0.2">
      <c r="A141" t="s">
        <v>242</v>
      </c>
      <c r="B141" s="2">
        <v>18401</v>
      </c>
      <c r="C141" s="6">
        <f t="shared" si="8"/>
        <v>1.7342297808750108E-3</v>
      </c>
      <c r="D141" s="2">
        <f t="shared" si="10"/>
        <v>3471928.0213117716</v>
      </c>
      <c r="E141" s="18">
        <v>112</v>
      </c>
      <c r="F141" s="4">
        <f t="shared" si="9"/>
        <v>1.0379981464318814E-3</v>
      </c>
      <c r="G141" s="3">
        <f t="shared" si="11"/>
        <v>2078072.2891566264</v>
      </c>
      <c r="H141" s="3">
        <f t="shared" si="7"/>
        <v>26.987951807228917</v>
      </c>
      <c r="I141" s="3">
        <f t="shared" si="12"/>
        <v>20.240963855421686</v>
      </c>
      <c r="J141" s="7">
        <f>IFERROR(Table1[[#This Row],[Budget
statsbidrag ca (kr)]] - Table1[[#This Row],[Beräkning statsbidrag 
baserat på antal 
biståndsmottagare]], "n.a.")</f>
        <v>1393855.7321551451</v>
      </c>
    </row>
    <row r="142" spans="1:10" x14ac:dyDescent="0.2">
      <c r="A142" t="s">
        <v>210</v>
      </c>
      <c r="B142" s="2">
        <v>4300</v>
      </c>
      <c r="C142" s="6">
        <f t="shared" si="8"/>
        <v>4.0525993466455879E-4</v>
      </c>
      <c r="D142" s="2">
        <f t="shared" si="10"/>
        <v>811330.38919844676</v>
      </c>
      <c r="E142" s="18">
        <v>82</v>
      </c>
      <c r="F142" s="4">
        <f t="shared" si="9"/>
        <v>7.5996292863762739E-4</v>
      </c>
      <c r="G142" s="3">
        <f t="shared" si="11"/>
        <v>1521445.7831325301</v>
      </c>
      <c r="H142" s="3">
        <f t="shared" ref="H142:H205" si="13">IFERROR($B$6 * E142, "n.a.")</f>
        <v>19.759036144578314</v>
      </c>
      <c r="I142" s="3">
        <f t="shared" si="12"/>
        <v>14.819277108433734</v>
      </c>
      <c r="J142" s="7">
        <f>IFERROR(Table1[[#This Row],[Budget
statsbidrag ca (kr)]] - Table1[[#This Row],[Beräkning statsbidrag 
baserat på antal 
biståndsmottagare]], "n.a.")</f>
        <v>-710115.39393408329</v>
      </c>
    </row>
    <row r="143" spans="1:10" x14ac:dyDescent="0.2">
      <c r="A143" t="s">
        <v>111</v>
      </c>
      <c r="B143" s="2">
        <v>24676</v>
      </c>
      <c r="C143" s="6">
        <f t="shared" ref="C143:C206" si="14">B143 / $B$14</f>
        <v>2.3256265459959658E-3</v>
      </c>
      <c r="D143" s="2">
        <f t="shared" si="10"/>
        <v>4655904.345083924</v>
      </c>
      <c r="E143" s="18">
        <v>106</v>
      </c>
      <c r="F143" s="4">
        <f t="shared" ref="F143:F206" si="15">IFERROR(E143 / $E$14, "n.a.")</f>
        <v>9.8239110287303062E-4</v>
      </c>
      <c r="G143" s="3">
        <f t="shared" si="11"/>
        <v>1966746.9879518074</v>
      </c>
      <c r="H143" s="3">
        <f t="shared" si="13"/>
        <v>25.542168674698797</v>
      </c>
      <c r="I143" s="3">
        <f t="shared" si="12"/>
        <v>19.156626506024097</v>
      </c>
      <c r="J143" s="7">
        <f>IFERROR(Table1[[#This Row],[Budget
statsbidrag ca (kr)]] - Table1[[#This Row],[Beräkning statsbidrag 
baserat på antal 
biståndsmottagare]], "n.a.")</f>
        <v>2689157.3571321163</v>
      </c>
    </row>
    <row r="144" spans="1:10" x14ac:dyDescent="0.2">
      <c r="A144" t="s">
        <v>229</v>
      </c>
      <c r="B144" s="2">
        <v>26803</v>
      </c>
      <c r="C144" s="6">
        <f t="shared" si="14"/>
        <v>2.5260888439102721E-3</v>
      </c>
      <c r="D144" s="2">
        <f t="shared" ref="D144:D207" si="16">C144 * $B$10 * 1000</f>
        <v>5057229.8655083654</v>
      </c>
      <c r="E144" s="18">
        <v>524</v>
      </c>
      <c r="F144" s="4">
        <f t="shared" si="15"/>
        <v>4.8563484708063018E-3</v>
      </c>
      <c r="G144" s="3">
        <f t="shared" ref="G144:G207" si="17">IFERROR(F144 * $B$10 * 1000, "n.a.")</f>
        <v>9722409.6385542154</v>
      </c>
      <c r="H144" s="3">
        <f t="shared" si="13"/>
        <v>126.26506024096385</v>
      </c>
      <c r="I144" s="3">
        <f t="shared" ref="I144:I207" si="18">IFERROR($B$9 * E144, "n.a.")</f>
        <v>94.698795180722897</v>
      </c>
      <c r="J144" s="7">
        <f>IFERROR(Table1[[#This Row],[Budget
statsbidrag ca (kr)]] - Table1[[#This Row],[Beräkning statsbidrag 
baserat på antal 
biståndsmottagare]], "n.a.")</f>
        <v>-4665179.77304585</v>
      </c>
    </row>
    <row r="145" spans="1:17" x14ac:dyDescent="0.2">
      <c r="A145" t="s">
        <v>287</v>
      </c>
      <c r="B145" s="2">
        <v>80291</v>
      </c>
      <c r="C145" s="6">
        <f t="shared" si="14"/>
        <v>7.567145445151649E-3</v>
      </c>
      <c r="D145" s="2">
        <f t="shared" si="16"/>
        <v>15149425.181193601</v>
      </c>
      <c r="E145" s="18">
        <v>579</v>
      </c>
      <c r="F145" s="4">
        <f t="shared" si="15"/>
        <v>5.3660797034291007E-3</v>
      </c>
      <c r="G145" s="3">
        <f t="shared" si="17"/>
        <v>10742891.56626506</v>
      </c>
      <c r="H145" s="3">
        <f t="shared" si="13"/>
        <v>139.51807228915663</v>
      </c>
      <c r="I145" s="3">
        <f t="shared" si="18"/>
        <v>104.63855421686748</v>
      </c>
      <c r="J145" s="7">
        <f>IFERROR(Table1[[#This Row],[Budget
statsbidrag ca (kr)]] - Table1[[#This Row],[Beräkning statsbidrag 
baserat på antal 
biståndsmottagare]], "n.a.")</f>
        <v>4406533.6149285417</v>
      </c>
    </row>
    <row r="146" spans="1:17" x14ac:dyDescent="0.2">
      <c r="A146" t="s">
        <v>112</v>
      </c>
      <c r="B146" s="2">
        <v>132545</v>
      </c>
      <c r="C146" s="6">
        <f t="shared" si="14"/>
        <v>1.2491901869793941E-2</v>
      </c>
      <c r="D146" s="2">
        <f t="shared" si="16"/>
        <v>25008787.543327469</v>
      </c>
      <c r="E146" s="18">
        <v>1369</v>
      </c>
      <c r="F146" s="4">
        <f t="shared" si="15"/>
        <v>1.2687673772011122E-2</v>
      </c>
      <c r="G146" s="3">
        <f t="shared" si="17"/>
        <v>25400722.891566265</v>
      </c>
      <c r="H146" s="3">
        <f t="shared" si="13"/>
        <v>329.87951807228916</v>
      </c>
      <c r="I146" s="3">
        <f t="shared" si="18"/>
        <v>247.40963855421685</v>
      </c>
      <c r="J146" s="7">
        <f>IFERROR(Table1[[#This Row],[Budget
statsbidrag ca (kr)]] - Table1[[#This Row],[Beräkning statsbidrag 
baserat på antal 
biståndsmottagare]], "n.a.")</f>
        <v>-391935.348238796</v>
      </c>
    </row>
    <row r="147" spans="1:17" x14ac:dyDescent="0.2">
      <c r="A147" t="s">
        <v>265</v>
      </c>
      <c r="B147" s="2">
        <v>12154</v>
      </c>
      <c r="C147" s="6">
        <f t="shared" si="14"/>
        <v>1.1454719176541971E-3</v>
      </c>
      <c r="D147" s="2">
        <f t="shared" si="16"/>
        <v>2293234.7791437027</v>
      </c>
      <c r="E147" s="18">
        <v>141</v>
      </c>
      <c r="F147" s="4">
        <f t="shared" si="15"/>
        <v>1.3067655236329936E-3</v>
      </c>
      <c r="G147" s="3">
        <f t="shared" si="17"/>
        <v>2616144.5783132529</v>
      </c>
      <c r="H147" s="3">
        <f t="shared" si="13"/>
        <v>33.975903614457835</v>
      </c>
      <c r="I147" s="3">
        <f t="shared" si="18"/>
        <v>25.481927710843372</v>
      </c>
      <c r="J147" s="7">
        <f>IFERROR(Table1[[#This Row],[Budget
statsbidrag ca (kr)]] - Table1[[#This Row],[Beräkning statsbidrag 
baserat på antal 
biståndsmottagare]], "n.a.")</f>
        <v>-322909.79916955018</v>
      </c>
    </row>
    <row r="148" spans="1:17" x14ac:dyDescent="0.2">
      <c r="A148" t="s">
        <v>157</v>
      </c>
      <c r="B148" s="2">
        <v>13822</v>
      </c>
      <c r="C148" s="6">
        <f t="shared" si="14"/>
        <v>1.3026750737054726E-3</v>
      </c>
      <c r="D148" s="2">
        <f t="shared" si="16"/>
        <v>2607955.4975583558</v>
      </c>
      <c r="E148" s="18">
        <v>141</v>
      </c>
      <c r="F148" s="4">
        <f t="shared" si="15"/>
        <v>1.3067655236329936E-3</v>
      </c>
      <c r="G148" s="3">
        <f t="shared" si="17"/>
        <v>2616144.5783132529</v>
      </c>
      <c r="H148" s="3">
        <f t="shared" si="13"/>
        <v>33.975903614457835</v>
      </c>
      <c r="I148" s="3">
        <f t="shared" si="18"/>
        <v>25.481927710843372</v>
      </c>
      <c r="J148" s="7">
        <f>IFERROR(Table1[[#This Row],[Budget
statsbidrag ca (kr)]] - Table1[[#This Row],[Beräkning statsbidrag 
baserat på antal 
biståndsmottagare]], "n.a.")</f>
        <v>-8189.0807548970915</v>
      </c>
    </row>
    <row r="149" spans="1:17" x14ac:dyDescent="0.2">
      <c r="A149" t="s">
        <v>113</v>
      </c>
      <c r="B149" s="2">
        <v>368217</v>
      </c>
      <c r="C149" s="6">
        <f t="shared" si="14"/>
        <v>3.4703162177297638E-2</v>
      </c>
      <c r="D149" s="2">
        <f t="shared" si="16"/>
        <v>69475730.678949863</v>
      </c>
      <c r="E149" s="18">
        <v>7964</v>
      </c>
      <c r="F149" s="4">
        <f t="shared" si="15"/>
        <v>7.3809082483781277E-2</v>
      </c>
      <c r="G149" s="3">
        <f t="shared" si="17"/>
        <v>147765783.13253012</v>
      </c>
      <c r="H149" s="3">
        <f t="shared" si="13"/>
        <v>1919.0361445783133</v>
      </c>
      <c r="I149" s="3">
        <f t="shared" si="18"/>
        <v>1439.2771084337348</v>
      </c>
      <c r="J149" s="7">
        <f>IFERROR(Table1[[#This Row],[Budget
statsbidrag ca (kr)]] - Table1[[#This Row],[Beräkning statsbidrag 
baserat på antal 
biståndsmottagare]], "n.a.")</f>
        <v>-78290052.45358026</v>
      </c>
    </row>
    <row r="150" spans="1:17" x14ac:dyDescent="0.2">
      <c r="A150" t="s">
        <v>230</v>
      </c>
      <c r="B150" s="2">
        <v>10189</v>
      </c>
      <c r="C150" s="6">
        <f t="shared" si="14"/>
        <v>9.6027755216213713E-4</v>
      </c>
      <c r="D150" s="2">
        <f t="shared" si="16"/>
        <v>1922475.6594285986</v>
      </c>
      <c r="E150" s="18">
        <v>81</v>
      </c>
      <c r="F150" s="4">
        <f t="shared" si="15"/>
        <v>7.5069508804448566E-4</v>
      </c>
      <c r="G150" s="3">
        <f t="shared" si="17"/>
        <v>1502891.5662650601</v>
      </c>
      <c r="H150" s="3">
        <f t="shared" si="13"/>
        <v>19.518072289156628</v>
      </c>
      <c r="I150" s="3">
        <f t="shared" si="18"/>
        <v>14.638554216867469</v>
      </c>
      <c r="J150" s="7">
        <f>IFERROR(Table1[[#This Row],[Budget
statsbidrag ca (kr)]] - Table1[[#This Row],[Beräkning statsbidrag 
baserat på antal 
biståndsmottagare]], "n.a.")</f>
        <v>419584.09316353849</v>
      </c>
    </row>
    <row r="151" spans="1:17" x14ac:dyDescent="0.2">
      <c r="A151" t="s">
        <v>266</v>
      </c>
      <c r="B151" s="2">
        <v>2916</v>
      </c>
      <c r="C151" s="6">
        <f t="shared" si="14"/>
        <v>2.7482278360043105E-4</v>
      </c>
      <c r="D151" s="2">
        <f t="shared" si="16"/>
        <v>550195.21276806307</v>
      </c>
      <c r="E151" s="18">
        <v>27</v>
      </c>
      <c r="F151" s="4">
        <f t="shared" si="15"/>
        <v>2.5023169601482852E-4</v>
      </c>
      <c r="G151" s="3">
        <f t="shared" si="17"/>
        <v>500963.85542168666</v>
      </c>
      <c r="H151" s="3">
        <f t="shared" si="13"/>
        <v>6.5060240963855422</v>
      </c>
      <c r="I151" s="3">
        <f t="shared" si="18"/>
        <v>4.8795180722891569</v>
      </c>
      <c r="J151" s="7">
        <f>IFERROR(Table1[[#This Row],[Budget
statsbidrag ca (kr)]] - Table1[[#This Row],[Beräkning statsbidrag 
baserat på antal 
biståndsmottagare]], "n.a.")</f>
        <v>49231.357346376404</v>
      </c>
    </row>
    <row r="152" spans="1:17" x14ac:dyDescent="0.2">
      <c r="A152" t="s">
        <v>158</v>
      </c>
      <c r="B152" s="2">
        <v>24474</v>
      </c>
      <c r="C152" s="6">
        <f t="shared" si="14"/>
        <v>2.3065887537163749E-3</v>
      </c>
      <c r="D152" s="2">
        <f t="shared" si="16"/>
        <v>4617790.6849401826</v>
      </c>
      <c r="E152" s="18">
        <v>215</v>
      </c>
      <c r="F152" s="4">
        <f t="shared" si="15"/>
        <v>1.9925857275254867E-3</v>
      </c>
      <c r="G152" s="3">
        <f t="shared" si="17"/>
        <v>3989156.6265060245</v>
      </c>
      <c r="H152" s="3">
        <f t="shared" si="13"/>
        <v>51.807228915662648</v>
      </c>
      <c r="I152" s="3">
        <f t="shared" si="18"/>
        <v>38.855421686746986</v>
      </c>
      <c r="J152" s="7">
        <f>IFERROR(Table1[[#This Row],[Budget
statsbidrag ca (kr)]] - Table1[[#This Row],[Beräkning statsbidrag 
baserat på antal 
biståndsmottagare]], "n.a.")</f>
        <v>628634.0584341581</v>
      </c>
    </row>
    <row r="153" spans="1:17" x14ac:dyDescent="0.2">
      <c r="A153" t="s">
        <v>159</v>
      </c>
      <c r="B153" s="2">
        <v>35160</v>
      </c>
      <c r="C153" s="6">
        <f t="shared" si="14"/>
        <v>3.3137068146060203E-3</v>
      </c>
      <c r="D153" s="2">
        <f t="shared" si="16"/>
        <v>6634041.0428412529</v>
      </c>
      <c r="E153" s="18">
        <v>263</v>
      </c>
      <c r="F153" s="4">
        <f t="shared" si="15"/>
        <v>2.4374420759962928E-3</v>
      </c>
      <c r="G153" s="3">
        <f t="shared" si="17"/>
        <v>4879759.0361445779</v>
      </c>
      <c r="H153" s="3">
        <f t="shared" si="13"/>
        <v>63.373493975903614</v>
      </c>
      <c r="I153" s="3">
        <f t="shared" si="18"/>
        <v>47.53012048192771</v>
      </c>
      <c r="J153" s="7">
        <f>IFERROR(Table1[[#This Row],[Budget
statsbidrag ca (kr)]] - Table1[[#This Row],[Beräkning statsbidrag 
baserat på antal 
biståndsmottagare]], "n.a.")</f>
        <v>1754282.006696675</v>
      </c>
    </row>
    <row r="154" spans="1:17" x14ac:dyDescent="0.2">
      <c r="A154" t="s">
        <v>74</v>
      </c>
      <c r="B154" s="2">
        <v>9885</v>
      </c>
      <c r="C154" s="6">
        <f t="shared" si="14"/>
        <v>9.3162661724631717E-4</v>
      </c>
      <c r="D154" s="2">
        <f t="shared" si="16"/>
        <v>1865116.487727127</v>
      </c>
      <c r="E154" s="18">
        <v>37</v>
      </c>
      <c r="F154" s="4">
        <f t="shared" si="15"/>
        <v>3.4291010194624651E-4</v>
      </c>
      <c r="G154" s="3">
        <f t="shared" si="17"/>
        <v>686506.02409638558</v>
      </c>
      <c r="H154" s="3">
        <f t="shared" si="13"/>
        <v>8.9156626506024104</v>
      </c>
      <c r="I154" s="3">
        <f t="shared" si="18"/>
        <v>6.6867469879518069</v>
      </c>
      <c r="J154" s="7">
        <f>IFERROR(Table1[[#This Row],[Budget
statsbidrag ca (kr)]] - Table1[[#This Row],[Beräkning statsbidrag 
baserat på antal 
biståndsmottagare]], "n.a.")</f>
        <v>1178610.4636307415</v>
      </c>
    </row>
    <row r="155" spans="1:17" x14ac:dyDescent="0.2">
      <c r="A155" t="s">
        <v>160</v>
      </c>
      <c r="B155" s="2">
        <v>9055</v>
      </c>
      <c r="C155" s="6">
        <f t="shared" si="14"/>
        <v>8.5340202520641395E-4</v>
      </c>
      <c r="D155" s="2">
        <f t="shared" si="16"/>
        <v>1708510.8544632408</v>
      </c>
      <c r="E155" s="18">
        <v>82</v>
      </c>
      <c r="F155" s="4">
        <f t="shared" si="15"/>
        <v>7.5996292863762739E-4</v>
      </c>
      <c r="G155" s="3">
        <f t="shared" si="17"/>
        <v>1521445.7831325301</v>
      </c>
      <c r="H155" s="3">
        <f t="shared" si="13"/>
        <v>19.759036144578314</v>
      </c>
      <c r="I155" s="3">
        <f t="shared" si="18"/>
        <v>14.819277108433734</v>
      </c>
      <c r="J155" s="7">
        <f>IFERROR(Table1[[#This Row],[Budget
statsbidrag ca (kr)]] - Table1[[#This Row],[Beräkning statsbidrag 
baserat på antal 
biståndsmottagare]], "n.a.")</f>
        <v>187065.07133071078</v>
      </c>
      <c r="O155" s="1"/>
      <c r="Q155" s="1"/>
    </row>
    <row r="156" spans="1:17" x14ac:dyDescent="0.2">
      <c r="A156" t="s">
        <v>49</v>
      </c>
      <c r="B156" s="2">
        <v>28789</v>
      </c>
      <c r="C156" s="6">
        <f t="shared" si="14"/>
        <v>2.7132623858274378E-3</v>
      </c>
      <c r="D156" s="2">
        <f t="shared" si="16"/>
        <v>5431951.2964265309</v>
      </c>
      <c r="E156" s="18">
        <v>296</v>
      </c>
      <c r="F156" s="4">
        <f t="shared" si="15"/>
        <v>2.7432808155699721E-3</v>
      </c>
      <c r="G156" s="3">
        <f t="shared" si="17"/>
        <v>5492048.1927710846</v>
      </c>
      <c r="H156" s="3">
        <f t="shared" si="13"/>
        <v>71.325301204819283</v>
      </c>
      <c r="I156" s="3">
        <f t="shared" si="18"/>
        <v>53.493975903614455</v>
      </c>
      <c r="J156" s="7">
        <f>IFERROR(Table1[[#This Row],[Budget
statsbidrag ca (kr)]] - Table1[[#This Row],[Beräkning statsbidrag 
baserat på antal 
biståndsmottagare]], "n.a.")</f>
        <v>-60096.896344553679</v>
      </c>
    </row>
    <row r="157" spans="1:17" x14ac:dyDescent="0.2">
      <c r="A157" t="s">
        <v>231</v>
      </c>
      <c r="B157" s="2">
        <v>20436</v>
      </c>
      <c r="C157" s="6">
        <f t="shared" si="14"/>
        <v>1.9260214011174242E-3</v>
      </c>
      <c r="D157" s="2">
        <f t="shared" si="16"/>
        <v>3855894.8450370831</v>
      </c>
      <c r="E157" s="18">
        <v>146</v>
      </c>
      <c r="F157" s="4">
        <f t="shared" si="15"/>
        <v>1.3531047265987026E-3</v>
      </c>
      <c r="G157" s="3">
        <f t="shared" si="17"/>
        <v>2708915.6626506024</v>
      </c>
      <c r="H157" s="3">
        <f t="shared" si="13"/>
        <v>35.180722891566262</v>
      </c>
      <c r="I157" s="3">
        <f t="shared" si="18"/>
        <v>26.3855421686747</v>
      </c>
      <c r="J157" s="7">
        <f>IFERROR(Table1[[#This Row],[Budget
statsbidrag ca (kr)]] - Table1[[#This Row],[Beräkning statsbidrag 
baserat på antal 
biståndsmottagare]], "n.a.")</f>
        <v>1146979.1823864807</v>
      </c>
      <c r="O157" s="2"/>
      <c r="P157" s="2"/>
      <c r="Q157" s="2"/>
    </row>
    <row r="158" spans="1:17" x14ac:dyDescent="0.2">
      <c r="A158" t="s">
        <v>50</v>
      </c>
      <c r="B158" s="2">
        <v>43165</v>
      </c>
      <c r="C158" s="6">
        <f t="shared" si="14"/>
        <v>4.0681500185571354E-3</v>
      </c>
      <c r="D158" s="2">
        <f t="shared" si="16"/>
        <v>8144436.3371513858</v>
      </c>
      <c r="E158" s="18">
        <v>446</v>
      </c>
      <c r="F158" s="4">
        <f t="shared" si="15"/>
        <v>4.133456904541242E-3</v>
      </c>
      <c r="G158" s="3">
        <f t="shared" si="17"/>
        <v>8275180.7228915663</v>
      </c>
      <c r="H158" s="3">
        <f t="shared" si="13"/>
        <v>107.46987951807229</v>
      </c>
      <c r="I158" s="3">
        <f t="shared" si="18"/>
        <v>80.602409638554221</v>
      </c>
      <c r="J158" s="7">
        <f>IFERROR(Table1[[#This Row],[Budget
statsbidrag ca (kr)]] - Table1[[#This Row],[Beräkning statsbidrag 
baserat på antal 
biståndsmottagare]], "n.a.")</f>
        <v>-130744.3857401805</v>
      </c>
    </row>
    <row r="159" spans="1:17" x14ac:dyDescent="0.2">
      <c r="A159" t="s">
        <v>64</v>
      </c>
      <c r="B159" s="2">
        <v>7548</v>
      </c>
      <c r="C159" s="6">
        <f t="shared" si="14"/>
        <v>7.1137255508095119E-4</v>
      </c>
      <c r="D159" s="2">
        <f t="shared" si="16"/>
        <v>1424167.8552720645</v>
      </c>
      <c r="E159" s="18">
        <v>84</v>
      </c>
      <c r="F159" s="4">
        <f t="shared" si="15"/>
        <v>7.7849860982391107E-4</v>
      </c>
      <c r="G159" s="3">
        <f t="shared" si="17"/>
        <v>1558554.2168674699</v>
      </c>
      <c r="H159" s="3">
        <f t="shared" si="13"/>
        <v>20.240963855421686</v>
      </c>
      <c r="I159" s="3">
        <f t="shared" si="18"/>
        <v>15.180722891566266</v>
      </c>
      <c r="J159" s="7">
        <f>IFERROR(Table1[[#This Row],[Budget
statsbidrag ca (kr)]] - Table1[[#This Row],[Beräkning statsbidrag 
baserat på antal 
biståndsmottagare]], "n.a.")</f>
        <v>-134386.3615954055</v>
      </c>
      <c r="O159" s="2"/>
      <c r="Q159" s="2"/>
    </row>
    <row r="160" spans="1:17" x14ac:dyDescent="0.2">
      <c r="A160" t="s">
        <v>161</v>
      </c>
      <c r="B160" s="2">
        <v>10265</v>
      </c>
      <c r="C160" s="6">
        <f t="shared" si="14"/>
        <v>9.6744028589109213E-4</v>
      </c>
      <c r="D160" s="2">
        <f t="shared" si="16"/>
        <v>1936815.4523539664</v>
      </c>
      <c r="E160" s="18">
        <v>150</v>
      </c>
      <c r="F160" s="4">
        <f t="shared" si="15"/>
        <v>1.3901760889712697E-3</v>
      </c>
      <c r="G160" s="3">
        <f t="shared" si="17"/>
        <v>2783132.5301204822</v>
      </c>
      <c r="H160" s="3">
        <f t="shared" si="13"/>
        <v>36.144578313253014</v>
      </c>
      <c r="I160" s="3">
        <f t="shared" si="18"/>
        <v>27.108433734939759</v>
      </c>
      <c r="J160" s="7">
        <f>IFERROR(Table1[[#This Row],[Budget
statsbidrag ca (kr)]] - Table1[[#This Row],[Beräkning statsbidrag 
baserat på antal 
biståndsmottagare]], "n.a.")</f>
        <v>-846317.07776651578</v>
      </c>
    </row>
    <row r="161" spans="1:17" x14ac:dyDescent="0.2">
      <c r="A161" t="s">
        <v>195</v>
      </c>
      <c r="B161" s="2">
        <v>3659</v>
      </c>
      <c r="C161" s="6">
        <f t="shared" si="14"/>
        <v>3.4484793045060948E-4</v>
      </c>
      <c r="D161" s="2">
        <f t="shared" si="16"/>
        <v>690385.5567621201</v>
      </c>
      <c r="E161" s="18">
        <v>20</v>
      </c>
      <c r="F161" s="4">
        <f t="shared" si="15"/>
        <v>1.8535681186283596E-4</v>
      </c>
      <c r="G161" s="3">
        <f t="shared" si="17"/>
        <v>371084.3373493976</v>
      </c>
      <c r="H161" s="3">
        <f t="shared" si="13"/>
        <v>4.8192771084337345</v>
      </c>
      <c r="I161" s="3">
        <f t="shared" si="18"/>
        <v>3.6144578313253013</v>
      </c>
      <c r="J161" s="7">
        <f>IFERROR(Table1[[#This Row],[Budget
statsbidrag ca (kr)]] - Table1[[#This Row],[Beräkning statsbidrag 
baserat på antal 
biståndsmottagare]], "n.a.")</f>
        <v>319301.21941272251</v>
      </c>
      <c r="O161" s="2"/>
      <c r="Q161" s="2"/>
    </row>
    <row r="162" spans="1:17" x14ac:dyDescent="0.2">
      <c r="A162" t="s">
        <v>162</v>
      </c>
      <c r="B162" s="2">
        <v>71990</v>
      </c>
      <c r="C162" s="6">
        <f t="shared" si="14"/>
        <v>6.7848052782561834E-3</v>
      </c>
      <c r="D162" s="2">
        <f t="shared" si="16"/>
        <v>13583180.167068878</v>
      </c>
      <c r="E162" s="18">
        <v>463</v>
      </c>
      <c r="F162" s="4">
        <f t="shared" si="15"/>
        <v>4.2910101946246528E-3</v>
      </c>
      <c r="G162" s="3">
        <f t="shared" si="17"/>
        <v>8590602.4096385557</v>
      </c>
      <c r="H162" s="3">
        <f t="shared" si="13"/>
        <v>111.56626506024097</v>
      </c>
      <c r="I162" s="3">
        <f t="shared" si="18"/>
        <v>83.674698795180717</v>
      </c>
      <c r="J162" s="7">
        <f>IFERROR(Table1[[#This Row],[Budget
statsbidrag ca (kr)]] - Table1[[#This Row],[Beräkning statsbidrag 
baserat på antal 
biståndsmottagare]], "n.a.")</f>
        <v>4992577.7574303225</v>
      </c>
    </row>
    <row r="163" spans="1:17" x14ac:dyDescent="0.2">
      <c r="A163" t="s">
        <v>84</v>
      </c>
      <c r="B163" s="2">
        <v>12992</v>
      </c>
      <c r="C163" s="6">
        <f t="shared" si="14"/>
        <v>1.2244504816655694E-3</v>
      </c>
      <c r="D163" s="2">
        <f t="shared" si="16"/>
        <v>2451349.8642944703</v>
      </c>
      <c r="E163" s="18">
        <v>106</v>
      </c>
      <c r="F163" s="4">
        <f t="shared" si="15"/>
        <v>9.8239110287303062E-4</v>
      </c>
      <c r="G163" s="3">
        <f t="shared" si="17"/>
        <v>1966746.9879518074</v>
      </c>
      <c r="H163" s="3">
        <f t="shared" si="13"/>
        <v>25.542168674698797</v>
      </c>
      <c r="I163" s="3">
        <f t="shared" si="18"/>
        <v>19.156626506024097</v>
      </c>
      <c r="J163" s="7">
        <f>IFERROR(Table1[[#This Row],[Budget
statsbidrag ca (kr)]] - Table1[[#This Row],[Beräkning statsbidrag 
baserat på antal 
biståndsmottagare]], "n.a.")</f>
        <v>484602.87634266284</v>
      </c>
    </row>
    <row r="164" spans="1:17" x14ac:dyDescent="0.2">
      <c r="A164" t="s">
        <v>85</v>
      </c>
      <c r="B164" s="2">
        <v>16357</v>
      </c>
      <c r="C164" s="6">
        <f t="shared" si="14"/>
        <v>1.5415899421646949E-3</v>
      </c>
      <c r="D164" s="2">
        <f t="shared" si="16"/>
        <v>3086263.0642137192</v>
      </c>
      <c r="E164" s="18">
        <v>29</v>
      </c>
      <c r="F164" s="4">
        <f t="shared" si="15"/>
        <v>2.6876737720111214E-4</v>
      </c>
      <c r="G164" s="3">
        <f t="shared" si="17"/>
        <v>538072.28915662656</v>
      </c>
      <c r="H164" s="3">
        <f t="shared" si="13"/>
        <v>6.9879518072289155</v>
      </c>
      <c r="I164" s="3">
        <f t="shared" si="18"/>
        <v>5.2409638554216871</v>
      </c>
      <c r="J164" s="7">
        <f>IFERROR(Table1[[#This Row],[Budget
statsbidrag ca (kr)]] - Table1[[#This Row],[Beräkning statsbidrag 
baserat på antal 
biståndsmottagare]], "n.a.")</f>
        <v>2548190.7750570928</v>
      </c>
    </row>
    <row r="165" spans="1:17" x14ac:dyDescent="0.2">
      <c r="A165" t="s">
        <v>8</v>
      </c>
      <c r="B165" s="2">
        <v>113582</v>
      </c>
      <c r="C165" s="6">
        <f t="shared" si="14"/>
        <v>1.0704705557923237E-2</v>
      </c>
      <c r="D165" s="2">
        <f t="shared" si="16"/>
        <v>21430820.526962321</v>
      </c>
      <c r="E165" s="18">
        <v>316</v>
      </c>
      <c r="F165" s="4">
        <f t="shared" si="15"/>
        <v>2.928637627432808E-3</v>
      </c>
      <c r="G165" s="3">
        <f t="shared" si="17"/>
        <v>5863132.5301204817</v>
      </c>
      <c r="H165" s="3">
        <f t="shared" si="13"/>
        <v>76.144578313253007</v>
      </c>
      <c r="I165" s="3">
        <f t="shared" si="18"/>
        <v>57.108433734939759</v>
      </c>
      <c r="J165" s="7">
        <f>IFERROR(Table1[[#This Row],[Budget
statsbidrag ca (kr)]] - Table1[[#This Row],[Beräkning statsbidrag 
baserat på antal 
biståndsmottagare]], "n.a.")</f>
        <v>15567687.99684184</v>
      </c>
    </row>
    <row r="166" spans="1:17" x14ac:dyDescent="0.2">
      <c r="A166" t="s">
        <v>211</v>
      </c>
      <c r="B166" s="2">
        <v>10604</v>
      </c>
      <c r="C166" s="6">
        <f t="shared" si="14"/>
        <v>9.9938984818208885E-4</v>
      </c>
      <c r="D166" s="2">
        <f t="shared" si="16"/>
        <v>2000778.4760605418</v>
      </c>
      <c r="E166" s="18">
        <v>120</v>
      </c>
      <c r="F166" s="4">
        <f t="shared" si="15"/>
        <v>1.1121408711770157E-3</v>
      </c>
      <c r="G166" s="3">
        <f t="shared" si="17"/>
        <v>2226506.0240963851</v>
      </c>
      <c r="H166" s="3">
        <f t="shared" si="13"/>
        <v>28.91566265060241</v>
      </c>
      <c r="I166" s="3">
        <f t="shared" si="18"/>
        <v>21.686746987951807</v>
      </c>
      <c r="J166" s="7">
        <f>IFERROR(Table1[[#This Row],[Budget
statsbidrag ca (kr)]] - Table1[[#This Row],[Beräkning statsbidrag 
baserat på antal 
biståndsmottagare]], "n.a.")</f>
        <v>-225727.5480358433</v>
      </c>
    </row>
    <row r="167" spans="1:17" x14ac:dyDescent="0.2">
      <c r="A167" t="s">
        <v>218</v>
      </c>
      <c r="B167" s="2">
        <v>5366</v>
      </c>
      <c r="C167" s="6">
        <f t="shared" si="14"/>
        <v>5.0572669986279593E-4</v>
      </c>
      <c r="D167" s="2">
        <f t="shared" si="16"/>
        <v>1012464.8531253174</v>
      </c>
      <c r="E167" s="18">
        <v>97</v>
      </c>
      <c r="F167" s="4">
        <f t="shared" si="15"/>
        <v>8.9898053753475441E-4</v>
      </c>
      <c r="G167" s="3">
        <f t="shared" si="17"/>
        <v>1799759.0361445784</v>
      </c>
      <c r="H167" s="3">
        <f t="shared" si="13"/>
        <v>23.373493975903614</v>
      </c>
      <c r="I167" s="3">
        <f t="shared" si="18"/>
        <v>17.53012048192771</v>
      </c>
      <c r="J167" s="7">
        <f>IFERROR(Table1[[#This Row],[Budget
statsbidrag ca (kr)]] - Table1[[#This Row],[Beräkning statsbidrag 
baserat på antal 
biståndsmottagare]], "n.a.")</f>
        <v>-787294.18301926099</v>
      </c>
    </row>
    <row r="168" spans="1:17" x14ac:dyDescent="0.2">
      <c r="A168" t="s">
        <v>243</v>
      </c>
      <c r="B168" s="2">
        <v>9254</v>
      </c>
      <c r="C168" s="6">
        <f t="shared" si="14"/>
        <v>8.7215707799670396E-4</v>
      </c>
      <c r="D168" s="2">
        <f t="shared" si="16"/>
        <v>1746058.4701494013</v>
      </c>
      <c r="E168" s="18">
        <v>62</v>
      </c>
      <c r="F168" s="4">
        <f t="shared" si="15"/>
        <v>5.7460611677479152E-4</v>
      </c>
      <c r="G168" s="3">
        <f t="shared" si="17"/>
        <v>1150361.4457831327</v>
      </c>
      <c r="H168" s="3">
        <f t="shared" si="13"/>
        <v>14.939759036144578</v>
      </c>
      <c r="I168" s="3">
        <f t="shared" si="18"/>
        <v>11.204819277108435</v>
      </c>
      <c r="J168" s="7">
        <f>IFERROR(Table1[[#This Row],[Budget
statsbidrag ca (kr)]] - Table1[[#This Row],[Beräkning statsbidrag 
baserat på antal 
biståndsmottagare]], "n.a.")</f>
        <v>595697.02436626866</v>
      </c>
    </row>
    <row r="169" spans="1:17" x14ac:dyDescent="0.2">
      <c r="A169" t="s">
        <v>267</v>
      </c>
      <c r="B169" s="2">
        <v>6897</v>
      </c>
      <c r="C169" s="6">
        <f t="shared" si="14"/>
        <v>6.5001808590266566E-4</v>
      </c>
      <c r="D169" s="2">
        <f t="shared" si="16"/>
        <v>1301336.2079771366</v>
      </c>
      <c r="E169" s="18">
        <v>35</v>
      </c>
      <c r="F169" s="4">
        <f t="shared" si="15"/>
        <v>3.2437442075996294E-4</v>
      </c>
      <c r="G169" s="3">
        <f t="shared" si="17"/>
        <v>649397.59036144579</v>
      </c>
      <c r="H169" s="3">
        <f t="shared" si="13"/>
        <v>8.4337349397590362</v>
      </c>
      <c r="I169" s="3">
        <f t="shared" si="18"/>
        <v>6.3253012048192767</v>
      </c>
      <c r="J169" s="7">
        <f>IFERROR(Table1[[#This Row],[Budget
statsbidrag ca (kr)]] - Table1[[#This Row],[Beräkning statsbidrag 
baserat på antal 
biståndsmottagare]], "n.a.")</f>
        <v>651938.6176156908</v>
      </c>
    </row>
    <row r="170" spans="1:17" x14ac:dyDescent="0.2">
      <c r="A170" t="s">
        <v>51</v>
      </c>
      <c r="B170" s="2">
        <v>145015</v>
      </c>
      <c r="C170" s="13">
        <f t="shared" si="14"/>
        <v>1.3667155680321163E-2</v>
      </c>
      <c r="D170" s="2">
        <f t="shared" si="16"/>
        <v>27361645.672002967</v>
      </c>
      <c r="E170" s="18">
        <v>2295</v>
      </c>
      <c r="F170" s="19">
        <f t="shared" si="15"/>
        <v>2.1269694161260427E-2</v>
      </c>
      <c r="G170" s="3">
        <f t="shared" si="17"/>
        <v>42581927.710843377</v>
      </c>
      <c r="H170" s="3">
        <f t="shared" si="13"/>
        <v>553.01204819277109</v>
      </c>
      <c r="I170" s="3">
        <f t="shared" si="18"/>
        <v>414.75903614457832</v>
      </c>
      <c r="J170" s="7">
        <f>IFERROR(Table1[[#This Row],[Budget
statsbidrag ca (kr)]] - Table1[[#This Row],[Beräkning statsbidrag 
baserat på antal 
biståndsmottagare]], "n.a.")</f>
        <v>-15220282.038840409</v>
      </c>
      <c r="L170" s="1"/>
    </row>
    <row r="171" spans="1:17" x14ac:dyDescent="0.2">
      <c r="A171" t="s">
        <v>9</v>
      </c>
      <c r="B171" s="2">
        <v>66822</v>
      </c>
      <c r="C171" s="6">
        <f t="shared" si="14"/>
        <v>6.297739384687244E-3</v>
      </c>
      <c r="D171" s="2">
        <f t="shared" si="16"/>
        <v>12608074.248143863</v>
      </c>
      <c r="E171" s="18">
        <v>478</v>
      </c>
      <c r="F171" s="4">
        <f t="shared" si="15"/>
        <v>4.4300278035217791E-3</v>
      </c>
      <c r="G171" s="3">
        <f t="shared" si="17"/>
        <v>8868915.6626506001</v>
      </c>
      <c r="H171" s="3">
        <f t="shared" si="13"/>
        <v>115.18072289156626</v>
      </c>
      <c r="I171" s="3">
        <f t="shared" si="18"/>
        <v>86.385542168674704</v>
      </c>
      <c r="J171" s="7">
        <f>IFERROR(Table1[[#This Row],[Budget
statsbidrag ca (kr)]] - Table1[[#This Row],[Beräkning statsbidrag 
baserat på antal 
biståndsmottagare]], "n.a.")</f>
        <v>3739158.5854932629</v>
      </c>
    </row>
    <row r="172" spans="1:17" x14ac:dyDescent="0.2">
      <c r="A172" t="s">
        <v>268</v>
      </c>
      <c r="B172" s="2">
        <v>3831</v>
      </c>
      <c r="C172" s="6">
        <f t="shared" si="14"/>
        <v>3.6105832783719184E-4</v>
      </c>
      <c r="D172" s="2">
        <f t="shared" si="16"/>
        <v>722838.77233005804</v>
      </c>
      <c r="E172" s="18">
        <v>17</v>
      </c>
      <c r="F172" s="4">
        <f t="shared" si="15"/>
        <v>1.5755329008341055E-4</v>
      </c>
      <c r="G172" s="3">
        <f t="shared" si="17"/>
        <v>315421.68674698792</v>
      </c>
      <c r="H172" s="3">
        <f t="shared" si="13"/>
        <v>4.096385542168675</v>
      </c>
      <c r="I172" s="3">
        <f t="shared" si="18"/>
        <v>3.072289156626506</v>
      </c>
      <c r="J172" s="7">
        <f>IFERROR(Table1[[#This Row],[Budget
statsbidrag ca (kr)]] - Table1[[#This Row],[Beräkning statsbidrag 
baserat på antal 
biståndsmottagare]], "n.a.")</f>
        <v>407417.08558307012</v>
      </c>
    </row>
    <row r="173" spans="1:17" x14ac:dyDescent="0.2">
      <c r="A173" t="s">
        <v>86</v>
      </c>
      <c r="B173" s="2">
        <v>19832</v>
      </c>
      <c r="C173" s="6">
        <f t="shared" si="14"/>
        <v>1.8690965172715186E-3</v>
      </c>
      <c r="D173" s="2">
        <f t="shared" si="16"/>
        <v>3741931.2275775801</v>
      </c>
      <c r="E173" s="18">
        <v>186</v>
      </c>
      <c r="F173" s="4">
        <f t="shared" si="15"/>
        <v>1.7238183503243743E-3</v>
      </c>
      <c r="G173" s="3">
        <f t="shared" si="17"/>
        <v>3451084.3373493976</v>
      </c>
      <c r="H173" s="3">
        <f t="shared" si="13"/>
        <v>44.819277108433738</v>
      </c>
      <c r="I173" s="3">
        <f t="shared" si="18"/>
        <v>33.614457831325304</v>
      </c>
      <c r="J173" s="7">
        <f>IFERROR(Table1[[#This Row],[Budget
statsbidrag ca (kr)]] - Table1[[#This Row],[Beräkning statsbidrag 
baserat på antal 
biståndsmottagare]], "n.a.")</f>
        <v>290846.89022818254</v>
      </c>
    </row>
    <row r="174" spans="1:17" x14ac:dyDescent="0.2">
      <c r="A174" t="s">
        <v>10</v>
      </c>
      <c r="B174" s="2">
        <v>12401</v>
      </c>
      <c r="C174" s="6">
        <f t="shared" si="14"/>
        <v>1.1687508022733008E-3</v>
      </c>
      <c r="D174" s="2">
        <f t="shared" si="16"/>
        <v>2339839.1061511482</v>
      </c>
      <c r="E174" s="18">
        <v>123</v>
      </c>
      <c r="F174" s="4">
        <f t="shared" si="15"/>
        <v>1.1399443929564412E-3</v>
      </c>
      <c r="G174" s="3">
        <f t="shared" si="17"/>
        <v>2282168.6746987952</v>
      </c>
      <c r="H174" s="3">
        <f t="shared" si="13"/>
        <v>29.638554216867469</v>
      </c>
      <c r="I174" s="3">
        <f t="shared" si="18"/>
        <v>22.228915662650603</v>
      </c>
      <c r="J174" s="7">
        <f>IFERROR(Table1[[#This Row],[Budget
statsbidrag ca (kr)]] - Table1[[#This Row],[Beräkning statsbidrag 
baserat på antal 
biståndsmottagare]], "n.a.")</f>
        <v>57670.431452353019</v>
      </c>
    </row>
    <row r="175" spans="1:17" x14ac:dyDescent="0.2">
      <c r="A175" t="s">
        <v>40</v>
      </c>
      <c r="B175" s="2">
        <v>58336</v>
      </c>
      <c r="C175" s="6">
        <f t="shared" si="14"/>
        <v>5.4979636159515587E-3</v>
      </c>
      <c r="D175" s="2">
        <f t="shared" si="16"/>
        <v>11006923.159135019</v>
      </c>
      <c r="E175" s="18">
        <v>915</v>
      </c>
      <c r="F175" s="4">
        <f t="shared" si="15"/>
        <v>8.4800741427247459E-3</v>
      </c>
      <c r="G175" s="3">
        <f t="shared" si="17"/>
        <v>16977108.433734942</v>
      </c>
      <c r="H175" s="3">
        <f t="shared" si="13"/>
        <v>220.48192771084337</v>
      </c>
      <c r="I175" s="3">
        <f t="shared" si="18"/>
        <v>165.36144578313252</v>
      </c>
      <c r="J175" s="7">
        <f>IFERROR(Table1[[#This Row],[Budget
statsbidrag ca (kr)]] - Table1[[#This Row],[Beräkning statsbidrag 
baserat på antal 
biståndsmottagare]], "n.a.")</f>
        <v>-5970185.2745999228</v>
      </c>
    </row>
    <row r="176" spans="1:17" x14ac:dyDescent="0.2">
      <c r="A176" t="s">
        <v>11</v>
      </c>
      <c r="B176" s="2">
        <v>30592</v>
      </c>
      <c r="C176" s="6">
        <f t="shared" si="14"/>
        <v>2.8831888188972517E-3</v>
      </c>
      <c r="D176" s="2">
        <f t="shared" si="16"/>
        <v>5772144.0154322982</v>
      </c>
      <c r="E176" s="18">
        <v>276</v>
      </c>
      <c r="F176" s="4">
        <f t="shared" si="15"/>
        <v>2.5579240037071362E-3</v>
      </c>
      <c r="G176" s="3">
        <f t="shared" si="17"/>
        <v>5120963.8554216865</v>
      </c>
      <c r="H176" s="3">
        <f t="shared" si="13"/>
        <v>66.506024096385545</v>
      </c>
      <c r="I176" s="3">
        <f t="shared" si="18"/>
        <v>49.879518072289159</v>
      </c>
      <c r="J176" s="7">
        <f>IFERROR(Table1[[#This Row],[Budget
statsbidrag ca (kr)]] - Table1[[#This Row],[Beräkning statsbidrag 
baserat på antal 
biståndsmottagare]], "n.a.")</f>
        <v>651180.16001061164</v>
      </c>
    </row>
    <row r="177" spans="1:10" x14ac:dyDescent="0.2">
      <c r="A177" t="s">
        <v>65</v>
      </c>
      <c r="B177" s="2">
        <v>31488</v>
      </c>
      <c r="C177" s="6">
        <f t="shared" si="14"/>
        <v>2.9676336797017739E-3</v>
      </c>
      <c r="D177" s="2">
        <f t="shared" si="16"/>
        <v>5941202.6267629517</v>
      </c>
      <c r="E177" s="18">
        <v>644</v>
      </c>
      <c r="F177" s="4">
        <f t="shared" si="15"/>
        <v>5.968489341983318E-3</v>
      </c>
      <c r="G177" s="3">
        <f t="shared" si="17"/>
        <v>11948915.662650602</v>
      </c>
      <c r="H177" s="3">
        <f t="shared" si="13"/>
        <v>155.18072289156626</v>
      </c>
      <c r="I177" s="3">
        <f t="shared" si="18"/>
        <v>116.3855421686747</v>
      </c>
      <c r="J177" s="7">
        <f>IFERROR(Table1[[#This Row],[Budget
statsbidrag ca (kr)]] - Table1[[#This Row],[Beräkning statsbidrag 
baserat på antal 
biståndsmottagare]], "n.a.")</f>
        <v>-6007713.0358876502</v>
      </c>
    </row>
    <row r="178" spans="1:10" x14ac:dyDescent="0.2">
      <c r="A178" t="s">
        <v>244</v>
      </c>
      <c r="B178" s="2">
        <v>5708</v>
      </c>
      <c r="C178" s="6">
        <f t="shared" si="14"/>
        <v>5.3795900164309339E-4</v>
      </c>
      <c r="D178" s="2">
        <f t="shared" si="16"/>
        <v>1076993.9212894731</v>
      </c>
      <c r="E178" s="18">
        <v>79</v>
      </c>
      <c r="F178" s="4">
        <f t="shared" si="15"/>
        <v>7.3215940685820199E-4</v>
      </c>
      <c r="G178" s="3">
        <f t="shared" si="17"/>
        <v>1465783.1325301204</v>
      </c>
      <c r="H178" s="3">
        <f t="shared" si="13"/>
        <v>19.036144578313252</v>
      </c>
      <c r="I178" s="3">
        <f t="shared" si="18"/>
        <v>14.27710843373494</v>
      </c>
      <c r="J178" s="7">
        <f>IFERROR(Table1[[#This Row],[Budget
statsbidrag ca (kr)]] - Table1[[#This Row],[Beräkning statsbidrag 
baserat på antal 
biståndsmottagare]], "n.a.")</f>
        <v>-388789.21124064736</v>
      </c>
    </row>
    <row r="179" spans="1:10" x14ac:dyDescent="0.2">
      <c r="A179" t="s">
        <v>94</v>
      </c>
      <c r="B179" s="2">
        <v>12857</v>
      </c>
      <c r="C179" s="6">
        <f t="shared" si="14"/>
        <v>1.2117272046470308E-3</v>
      </c>
      <c r="D179" s="2">
        <f t="shared" si="16"/>
        <v>2425877.8637033557</v>
      </c>
      <c r="E179" s="18">
        <v>60</v>
      </c>
      <c r="F179" s="4">
        <f t="shared" si="15"/>
        <v>5.5607043558850784E-4</v>
      </c>
      <c r="G179" s="3">
        <f t="shared" si="17"/>
        <v>1113253.0120481926</v>
      </c>
      <c r="H179" s="3">
        <f t="shared" si="13"/>
        <v>14.457831325301205</v>
      </c>
      <c r="I179" s="3">
        <f t="shared" si="18"/>
        <v>10.843373493975903</v>
      </c>
      <c r="J179" s="7">
        <f>IFERROR(Table1[[#This Row],[Budget
statsbidrag ca (kr)]] - Table1[[#This Row],[Beräkning statsbidrag 
baserat på antal 
biståndsmottagare]], "n.a.")</f>
        <v>1312624.8516551631</v>
      </c>
    </row>
    <row r="180" spans="1:10" x14ac:dyDescent="0.2">
      <c r="A180" t="s">
        <v>232</v>
      </c>
      <c r="B180" s="2">
        <v>6913</v>
      </c>
      <c r="C180" s="6">
        <f t="shared" si="14"/>
        <v>6.5152602984560346E-4</v>
      </c>
      <c r="D180" s="2">
        <f t="shared" si="16"/>
        <v>1304355.1117508982</v>
      </c>
      <c r="E180" s="18">
        <v>85</v>
      </c>
      <c r="F180" s="4">
        <f t="shared" si="15"/>
        <v>7.877664504170528E-4</v>
      </c>
      <c r="G180" s="3">
        <f t="shared" si="17"/>
        <v>1577108.4337349399</v>
      </c>
      <c r="H180" s="3">
        <f t="shared" si="13"/>
        <v>20.481927710843372</v>
      </c>
      <c r="I180" s="3">
        <f t="shared" si="18"/>
        <v>15.361445783132529</v>
      </c>
      <c r="J180" s="7">
        <f>IFERROR(Table1[[#This Row],[Budget
statsbidrag ca (kr)]] - Table1[[#This Row],[Beräkning statsbidrag 
baserat på antal 
biståndsmottagare]], "n.a.")</f>
        <v>-272753.32198404172</v>
      </c>
    </row>
    <row r="181" spans="1:10" x14ac:dyDescent="0.2">
      <c r="A181" t="s">
        <v>163</v>
      </c>
      <c r="B181" s="2">
        <v>15388</v>
      </c>
      <c r="C181" s="6">
        <f t="shared" si="14"/>
        <v>1.4502650871205188E-3</v>
      </c>
      <c r="D181" s="2">
        <f t="shared" si="16"/>
        <v>2903430.7044152785</v>
      </c>
      <c r="E181" s="18">
        <v>130</v>
      </c>
      <c r="F181" s="4">
        <f t="shared" si="15"/>
        <v>1.2048192771084338E-3</v>
      </c>
      <c r="G181" s="3">
        <f t="shared" si="17"/>
        <v>2412048.1927710841</v>
      </c>
      <c r="H181" s="3">
        <f t="shared" si="13"/>
        <v>31.325301204819276</v>
      </c>
      <c r="I181" s="3">
        <f t="shared" si="18"/>
        <v>23.493975903614459</v>
      </c>
      <c r="J181" s="7">
        <f>IFERROR(Table1[[#This Row],[Budget
statsbidrag ca (kr)]] - Table1[[#This Row],[Beräkning statsbidrag 
baserat på antal 
biståndsmottagare]], "n.a.")</f>
        <v>491382.51164419437</v>
      </c>
    </row>
    <row r="182" spans="1:10" x14ac:dyDescent="0.2">
      <c r="A182" t="s">
        <v>114</v>
      </c>
      <c r="B182" s="2">
        <v>12875</v>
      </c>
      <c r="C182" s="6">
        <f t="shared" si="14"/>
        <v>1.2134236415828361E-3</v>
      </c>
      <c r="D182" s="2">
        <f t="shared" si="16"/>
        <v>2429274.1304488378</v>
      </c>
      <c r="E182" s="18">
        <v>209</v>
      </c>
      <c r="F182" s="4">
        <f t="shared" si="15"/>
        <v>1.9369786839666357E-3</v>
      </c>
      <c r="G182" s="3">
        <f t="shared" si="17"/>
        <v>3877831.3253012048</v>
      </c>
      <c r="H182" s="3">
        <f t="shared" si="13"/>
        <v>50.361445783132531</v>
      </c>
      <c r="I182" s="3">
        <f t="shared" si="18"/>
        <v>37.7710843373494</v>
      </c>
      <c r="J182" s="7">
        <f>IFERROR(Table1[[#This Row],[Budget
statsbidrag ca (kr)]] - Table1[[#This Row],[Beräkning statsbidrag 
baserat på antal 
biståndsmottagare]], "n.a.")</f>
        <v>-1448557.194852367</v>
      </c>
    </row>
    <row r="183" spans="1:10" x14ac:dyDescent="0.2">
      <c r="A183" t="s">
        <v>87</v>
      </c>
      <c r="B183" s="2">
        <v>26792</v>
      </c>
      <c r="C183" s="6">
        <f t="shared" si="14"/>
        <v>2.5250521324495022E-3</v>
      </c>
      <c r="D183" s="2">
        <f t="shared" si="16"/>
        <v>5055154.3691639034</v>
      </c>
      <c r="E183" s="18">
        <v>281</v>
      </c>
      <c r="F183" s="4">
        <f t="shared" si="15"/>
        <v>2.6042632066728454E-3</v>
      </c>
      <c r="G183" s="3">
        <f t="shared" si="17"/>
        <v>5213734.9397590365</v>
      </c>
      <c r="H183" s="3">
        <f t="shared" si="13"/>
        <v>67.710843373493972</v>
      </c>
      <c r="I183" s="3">
        <f t="shared" si="18"/>
        <v>50.783132530120483</v>
      </c>
      <c r="J183" s="7">
        <f>IFERROR(Table1[[#This Row],[Budget
statsbidrag ca (kr)]] - Table1[[#This Row],[Beräkning statsbidrag 
baserat på antal 
biståndsmottagare]], "n.a.")</f>
        <v>-158580.57059513312</v>
      </c>
    </row>
    <row r="184" spans="1:10" x14ac:dyDescent="0.2">
      <c r="A184" t="s">
        <v>245</v>
      </c>
      <c r="B184" s="2">
        <v>11269</v>
      </c>
      <c r="C184" s="6">
        <f t="shared" si="14"/>
        <v>1.062063768310445E-3</v>
      </c>
      <c r="D184" s="2">
        <f t="shared" si="16"/>
        <v>2126251.6641575107</v>
      </c>
      <c r="E184" s="18">
        <v>117</v>
      </c>
      <c r="F184" s="4">
        <f t="shared" si="15"/>
        <v>1.0843373493975904E-3</v>
      </c>
      <c r="G184" s="3">
        <f t="shared" si="17"/>
        <v>2170843.373493976</v>
      </c>
      <c r="H184" s="3">
        <f t="shared" si="13"/>
        <v>28.192771084337348</v>
      </c>
      <c r="I184" s="3">
        <f t="shared" si="18"/>
        <v>21.14457831325301</v>
      </c>
      <c r="J184" s="7">
        <f>IFERROR(Table1[[#This Row],[Budget
statsbidrag ca (kr)]] - Table1[[#This Row],[Beräkning statsbidrag 
baserat på antal 
biståndsmottagare]], "n.a.")</f>
        <v>-44591.709336465225</v>
      </c>
    </row>
    <row r="185" spans="1:10" x14ac:dyDescent="0.2">
      <c r="A185" t="s">
        <v>41</v>
      </c>
      <c r="B185" s="2">
        <v>12017</v>
      </c>
      <c r="C185" s="6">
        <f t="shared" si="14"/>
        <v>1.1325601476427916E-3</v>
      </c>
      <c r="D185" s="2">
        <f t="shared" si="16"/>
        <v>2267385.4155808687</v>
      </c>
      <c r="E185" s="18">
        <v>106</v>
      </c>
      <c r="F185" s="4">
        <f t="shared" si="15"/>
        <v>9.8239110287303062E-4</v>
      </c>
      <c r="G185" s="3">
        <f t="shared" si="17"/>
        <v>1966746.9879518074</v>
      </c>
      <c r="H185" s="3">
        <f t="shared" si="13"/>
        <v>25.542168674698797</v>
      </c>
      <c r="I185" s="3">
        <f t="shared" si="18"/>
        <v>19.156626506024097</v>
      </c>
      <c r="J185" s="7">
        <f>IFERROR(Table1[[#This Row],[Budget
statsbidrag ca (kr)]] - Table1[[#This Row],[Beräkning statsbidrag 
baserat på antal 
biståndsmottagare]], "n.a.")</f>
        <v>300638.42762906128</v>
      </c>
    </row>
    <row r="186" spans="1:10" x14ac:dyDescent="0.2">
      <c r="A186" t="s">
        <v>288</v>
      </c>
      <c r="B186" s="2">
        <v>5715</v>
      </c>
      <c r="C186" s="6">
        <f t="shared" si="14"/>
        <v>5.3861872711812877E-4</v>
      </c>
      <c r="D186" s="2">
        <f t="shared" si="16"/>
        <v>1078314.6916904938</v>
      </c>
      <c r="E186" s="18">
        <v>11</v>
      </c>
      <c r="F186" s="4">
        <f t="shared" si="15"/>
        <v>1.0194624652455977E-4</v>
      </c>
      <c r="G186" s="3">
        <f t="shared" si="17"/>
        <v>204096.38554216866</v>
      </c>
      <c r="H186" s="3">
        <f t="shared" si="13"/>
        <v>2.6506024096385543</v>
      </c>
      <c r="I186" s="3">
        <f t="shared" si="18"/>
        <v>1.9879518072289157</v>
      </c>
      <c r="J186" s="7">
        <f>IFERROR(Table1[[#This Row],[Budget
statsbidrag ca (kr)]] - Table1[[#This Row],[Beräkning statsbidrag 
baserat på antal 
biståndsmottagare]], "n.a.")</f>
        <v>874218.30614832521</v>
      </c>
    </row>
    <row r="187" spans="1:10" x14ac:dyDescent="0.2">
      <c r="A187" t="s">
        <v>164</v>
      </c>
      <c r="B187" s="2">
        <v>41204</v>
      </c>
      <c r="C187" s="6">
        <f t="shared" si="14"/>
        <v>3.8833326390508094E-3</v>
      </c>
      <c r="D187" s="2">
        <f t="shared" si="16"/>
        <v>7774431.9433797207</v>
      </c>
      <c r="E187" s="18">
        <v>280</v>
      </c>
      <c r="F187" s="4">
        <f t="shared" si="15"/>
        <v>2.5949953660797036E-3</v>
      </c>
      <c r="G187" s="3">
        <f t="shared" si="17"/>
        <v>5195180.7228915663</v>
      </c>
      <c r="H187" s="3">
        <f t="shared" si="13"/>
        <v>67.46987951807229</v>
      </c>
      <c r="I187" s="3">
        <f t="shared" si="18"/>
        <v>50.602409638554214</v>
      </c>
      <c r="J187" s="7">
        <f>IFERROR(Table1[[#This Row],[Budget
statsbidrag ca (kr)]] - Table1[[#This Row],[Beräkning statsbidrag 
baserat på antal 
biståndsmottagare]], "n.a.")</f>
        <v>2579251.2204881543</v>
      </c>
    </row>
    <row r="188" spans="1:10" x14ac:dyDescent="0.2">
      <c r="A188" t="s">
        <v>115</v>
      </c>
      <c r="B188" s="2">
        <v>7156</v>
      </c>
      <c r="C188" s="6">
        <f t="shared" si="14"/>
        <v>6.7442792847897276E-4</v>
      </c>
      <c r="D188" s="2">
        <f t="shared" si="16"/>
        <v>1350204.7128149034</v>
      </c>
      <c r="E188" s="18">
        <v>131</v>
      </c>
      <c r="F188" s="4">
        <f t="shared" si="15"/>
        <v>1.2140871177015755E-3</v>
      </c>
      <c r="G188" s="3">
        <f t="shared" si="17"/>
        <v>2430602.4096385539</v>
      </c>
      <c r="H188" s="3">
        <f t="shared" si="13"/>
        <v>31.566265060240962</v>
      </c>
      <c r="I188" s="3">
        <f t="shared" si="18"/>
        <v>23.674698795180724</v>
      </c>
      <c r="J188" s="7">
        <f>IFERROR(Table1[[#This Row],[Budget
statsbidrag ca (kr)]] - Table1[[#This Row],[Beräkning statsbidrag 
baserat på antal 
biståndsmottagare]], "n.a.")</f>
        <v>-1080397.6968236505</v>
      </c>
    </row>
    <row r="189" spans="1:10" x14ac:dyDescent="0.2">
      <c r="A189" t="s">
        <v>289</v>
      </c>
      <c r="B189" s="2">
        <v>42226</v>
      </c>
      <c r="C189" s="6">
        <f t="shared" si="14"/>
        <v>3.9796525584059675E-3</v>
      </c>
      <c r="D189" s="2">
        <f t="shared" si="16"/>
        <v>7967264.4219287466</v>
      </c>
      <c r="E189" s="18">
        <v>182</v>
      </c>
      <c r="F189" s="4">
        <f t="shared" si="15"/>
        <v>1.6867469879518072E-3</v>
      </c>
      <c r="G189" s="3">
        <f t="shared" si="17"/>
        <v>3376867.4698795178</v>
      </c>
      <c r="H189" s="3">
        <f t="shared" si="13"/>
        <v>43.855421686746986</v>
      </c>
      <c r="I189" s="3">
        <f t="shared" si="18"/>
        <v>32.891566265060241</v>
      </c>
      <c r="J189" s="7">
        <f>IFERROR(Table1[[#This Row],[Budget
statsbidrag ca (kr)]] - Table1[[#This Row],[Beräkning statsbidrag 
baserat på antal 
biståndsmottagare]], "n.a.")</f>
        <v>4590396.9520492293</v>
      </c>
    </row>
    <row r="190" spans="1:10" x14ac:dyDescent="0.2">
      <c r="A190" t="s">
        <v>259</v>
      </c>
      <c r="B190" s="2">
        <v>5141</v>
      </c>
      <c r="C190" s="6">
        <f t="shared" si="14"/>
        <v>4.845212381652318E-4</v>
      </c>
      <c r="D190" s="2">
        <f t="shared" si="16"/>
        <v>970011.51880679396</v>
      </c>
      <c r="E190" s="18">
        <v>41</v>
      </c>
      <c r="F190" s="4">
        <f t="shared" si="15"/>
        <v>3.799814643188137E-4</v>
      </c>
      <c r="G190" s="3">
        <f t="shared" si="17"/>
        <v>760722.89156626503</v>
      </c>
      <c r="H190" s="3">
        <f t="shared" si="13"/>
        <v>9.8795180722891569</v>
      </c>
      <c r="I190" s="3">
        <f t="shared" si="18"/>
        <v>7.4096385542168672</v>
      </c>
      <c r="J190" s="7">
        <f>IFERROR(Table1[[#This Row],[Budget
statsbidrag ca (kr)]] - Table1[[#This Row],[Beräkning statsbidrag 
baserat på antal 
biståndsmottagare]], "n.a.")</f>
        <v>209288.62724052893</v>
      </c>
    </row>
    <row r="191" spans="1:10" x14ac:dyDescent="0.2">
      <c r="A191" t="s">
        <v>269</v>
      </c>
      <c r="B191" s="2">
        <v>6614</v>
      </c>
      <c r="C191" s="6">
        <f t="shared" si="14"/>
        <v>6.233463274119516E-4</v>
      </c>
      <c r="D191" s="2">
        <f t="shared" si="16"/>
        <v>1247939.3474787271</v>
      </c>
      <c r="E191" s="18">
        <v>39</v>
      </c>
      <c r="F191" s="4">
        <f t="shared" si="15"/>
        <v>3.6144578313253013E-4</v>
      </c>
      <c r="G191" s="3">
        <f t="shared" si="17"/>
        <v>723614.45783132536</v>
      </c>
      <c r="H191" s="3">
        <f t="shared" si="13"/>
        <v>9.3975903614457827</v>
      </c>
      <c r="I191" s="3">
        <f t="shared" si="18"/>
        <v>7.0481927710843371</v>
      </c>
      <c r="J191" s="7">
        <f>IFERROR(Table1[[#This Row],[Budget
statsbidrag ca (kr)]] - Table1[[#This Row],[Beräkning statsbidrag 
baserat på antal 
biståndsmottagare]], "n.a.")</f>
        <v>524324.88964740175</v>
      </c>
    </row>
    <row r="192" spans="1:10" x14ac:dyDescent="0.2">
      <c r="A192" t="s">
        <v>95</v>
      </c>
      <c r="B192" s="2">
        <v>28726</v>
      </c>
      <c r="C192" s="6">
        <f t="shared" si="14"/>
        <v>2.7073248565521201E-3</v>
      </c>
      <c r="D192" s="2">
        <f t="shared" si="16"/>
        <v>5420064.3628173452</v>
      </c>
      <c r="E192" s="18">
        <v>382</v>
      </c>
      <c r="F192" s="4">
        <f t="shared" si="15"/>
        <v>3.5403151065801666E-3</v>
      </c>
      <c r="G192" s="3">
        <f t="shared" si="17"/>
        <v>7087710.8433734942</v>
      </c>
      <c r="H192" s="3">
        <f t="shared" si="13"/>
        <v>92.048192771084331</v>
      </c>
      <c r="I192" s="3">
        <f t="shared" si="18"/>
        <v>69.036144578313255</v>
      </c>
      <c r="J192" s="7">
        <f>IFERROR(Table1[[#This Row],[Budget
statsbidrag ca (kr)]] - Table1[[#This Row],[Beräkning statsbidrag 
baserat på antal 
biståndsmottagare]], "n.a.")</f>
        <v>-1667646.480556149</v>
      </c>
    </row>
    <row r="193" spans="1:10" x14ac:dyDescent="0.2">
      <c r="A193" t="s">
        <v>233</v>
      </c>
      <c r="B193" s="2">
        <v>10989</v>
      </c>
      <c r="C193" s="6">
        <f t="shared" si="14"/>
        <v>1.0356747493090318E-3</v>
      </c>
      <c r="D193" s="2">
        <f t="shared" si="16"/>
        <v>2073420.8481166814</v>
      </c>
      <c r="E193" s="18">
        <v>49</v>
      </c>
      <c r="F193" s="4">
        <f t="shared" si="15"/>
        <v>4.5412418906394812E-4</v>
      </c>
      <c r="G193" s="3">
        <f t="shared" si="17"/>
        <v>909156.62650602416</v>
      </c>
      <c r="H193" s="3">
        <f t="shared" si="13"/>
        <v>11.80722891566265</v>
      </c>
      <c r="I193" s="3">
        <f t="shared" si="18"/>
        <v>8.8554216867469879</v>
      </c>
      <c r="J193" s="7">
        <f>IFERROR(Table1[[#This Row],[Budget
statsbidrag ca (kr)]] - Table1[[#This Row],[Beräkning statsbidrag 
baserat på antal 
biståndsmottagare]], "n.a.")</f>
        <v>1164264.2216106574</v>
      </c>
    </row>
    <row r="194" spans="1:10" x14ac:dyDescent="0.2">
      <c r="A194" t="s">
        <v>219</v>
      </c>
      <c r="B194" s="2">
        <v>22626</v>
      </c>
      <c r="C194" s="6">
        <f t="shared" si="14"/>
        <v>2.1324212283070484E-3</v>
      </c>
      <c r="D194" s="2">
        <f t="shared" si="16"/>
        <v>4269107.2990707103</v>
      </c>
      <c r="E194" s="18">
        <v>212</v>
      </c>
      <c r="F194" s="4">
        <f t="shared" si="15"/>
        <v>1.9647822057460612E-3</v>
      </c>
      <c r="G194" s="3">
        <f t="shared" si="17"/>
        <v>3933493.9759036149</v>
      </c>
      <c r="H194" s="3">
        <f t="shared" si="13"/>
        <v>51.084337349397593</v>
      </c>
      <c r="I194" s="3">
        <f t="shared" si="18"/>
        <v>38.313253012048193</v>
      </c>
      <c r="J194" s="7">
        <f>IFERROR(Table1[[#This Row],[Budget
statsbidrag ca (kr)]] - Table1[[#This Row],[Beräkning statsbidrag 
baserat på antal 
biståndsmottagare]], "n.a.")</f>
        <v>335613.32316709543</v>
      </c>
    </row>
    <row r="195" spans="1:10" x14ac:dyDescent="0.2">
      <c r="A195" t="s">
        <v>12</v>
      </c>
      <c r="B195" s="2">
        <v>17400</v>
      </c>
      <c r="C195" s="6">
        <f t="shared" si="14"/>
        <v>1.6398890379449589E-3</v>
      </c>
      <c r="D195" s="2">
        <f t="shared" si="16"/>
        <v>3283057.8539658077</v>
      </c>
      <c r="E195" s="18">
        <v>97</v>
      </c>
      <c r="F195" s="4">
        <f t="shared" si="15"/>
        <v>8.9898053753475441E-4</v>
      </c>
      <c r="G195" s="3">
        <f t="shared" si="17"/>
        <v>1799759.0361445784</v>
      </c>
      <c r="H195" s="3">
        <f t="shared" si="13"/>
        <v>23.373493975903614</v>
      </c>
      <c r="I195" s="3">
        <f t="shared" si="18"/>
        <v>17.53012048192771</v>
      </c>
      <c r="J195" s="7">
        <f>IFERROR(Table1[[#This Row],[Budget
statsbidrag ca (kr)]] - Table1[[#This Row],[Beräkning statsbidrag 
baserat på antal 
biståndsmottagare]], "n.a.")</f>
        <v>1483298.8178212293</v>
      </c>
    </row>
    <row r="196" spans="1:10" x14ac:dyDescent="0.2">
      <c r="A196" t="s">
        <v>246</v>
      </c>
      <c r="B196" s="2">
        <v>38104</v>
      </c>
      <c r="C196" s="6">
        <f t="shared" si="14"/>
        <v>3.5911685001065929E-3</v>
      </c>
      <c r="D196" s="2">
        <f t="shared" si="16"/>
        <v>7189519.3372133989</v>
      </c>
      <c r="E196" s="18">
        <v>468</v>
      </c>
      <c r="F196" s="4">
        <f t="shared" si="15"/>
        <v>4.3373493975903616E-3</v>
      </c>
      <c r="G196" s="3">
        <f t="shared" si="17"/>
        <v>8683373.4939759038</v>
      </c>
      <c r="H196" s="3">
        <f t="shared" si="13"/>
        <v>112.77108433734939</v>
      </c>
      <c r="I196" s="3">
        <f t="shared" si="18"/>
        <v>84.578313253012041</v>
      </c>
      <c r="J196" s="7">
        <f>IFERROR(Table1[[#This Row],[Budget
statsbidrag ca (kr)]] - Table1[[#This Row],[Beräkning statsbidrag 
baserat på antal 
biståndsmottagare]], "n.a.")</f>
        <v>-1493854.156762505</v>
      </c>
    </row>
    <row r="197" spans="1:10" x14ac:dyDescent="0.2">
      <c r="A197" t="s">
        <v>13</v>
      </c>
      <c r="B197" s="2">
        <v>53194</v>
      </c>
      <c r="C197" s="6">
        <f t="shared" si="14"/>
        <v>5.013348131289893E-3</v>
      </c>
      <c r="D197" s="2">
        <f t="shared" si="16"/>
        <v>10036722.958842365</v>
      </c>
      <c r="E197" s="18">
        <v>298</v>
      </c>
      <c r="F197" s="4">
        <f t="shared" si="15"/>
        <v>2.7618164967562558E-3</v>
      </c>
      <c r="G197" s="3">
        <f t="shared" si="17"/>
        <v>5529156.626506024</v>
      </c>
      <c r="H197" s="3">
        <f t="shared" si="13"/>
        <v>71.807228915662648</v>
      </c>
      <c r="I197" s="3">
        <f t="shared" si="18"/>
        <v>53.855421686746986</v>
      </c>
      <c r="J197" s="7">
        <f>IFERROR(Table1[[#This Row],[Budget
statsbidrag ca (kr)]] - Table1[[#This Row],[Beräkning statsbidrag 
baserat på antal 
biståndsmottagare]], "n.a.")</f>
        <v>4507566.332336341</v>
      </c>
    </row>
    <row r="198" spans="1:10" x14ac:dyDescent="0.2">
      <c r="A198" t="s">
        <v>116</v>
      </c>
      <c r="B198" s="2">
        <v>18779</v>
      </c>
      <c r="C198" s="6">
        <f t="shared" si="14"/>
        <v>1.7698549565269186E-3</v>
      </c>
      <c r="D198" s="2">
        <f t="shared" si="16"/>
        <v>3543249.6229668907</v>
      </c>
      <c r="E198" s="18">
        <v>143</v>
      </c>
      <c r="F198" s="4">
        <f t="shared" si="15"/>
        <v>1.3253012048192771E-3</v>
      </c>
      <c r="G198" s="3">
        <f t="shared" si="17"/>
        <v>2653253.0120481928</v>
      </c>
      <c r="H198" s="3">
        <f t="shared" si="13"/>
        <v>34.457831325301207</v>
      </c>
      <c r="I198" s="3">
        <f t="shared" si="18"/>
        <v>25.843373493975903</v>
      </c>
      <c r="J198" s="7">
        <f>IFERROR(Table1[[#This Row],[Budget
statsbidrag ca (kr)]] - Table1[[#This Row],[Beräkning statsbidrag 
baserat på antal 
biståndsmottagare]], "n.a.")</f>
        <v>889996.6109186979</v>
      </c>
    </row>
    <row r="199" spans="1:10" x14ac:dyDescent="0.2">
      <c r="A199" t="s">
        <v>117</v>
      </c>
      <c r="B199" s="2">
        <v>19362</v>
      </c>
      <c r="C199" s="6">
        <f t="shared" si="14"/>
        <v>1.8248006639477181E-3</v>
      </c>
      <c r="D199" s="2">
        <f t="shared" si="16"/>
        <v>3653250.9292233316</v>
      </c>
      <c r="E199" s="18">
        <v>168</v>
      </c>
      <c r="F199" s="4">
        <f t="shared" si="15"/>
        <v>1.5569972196478221E-3</v>
      </c>
      <c r="G199" s="3">
        <f t="shared" si="17"/>
        <v>3117108.4337349399</v>
      </c>
      <c r="H199" s="3">
        <f t="shared" si="13"/>
        <v>40.481927710843372</v>
      </c>
      <c r="I199" s="3">
        <f t="shared" si="18"/>
        <v>30.361445783132531</v>
      </c>
      <c r="J199" s="7">
        <f>IFERROR(Table1[[#This Row],[Budget
statsbidrag ca (kr)]] - Table1[[#This Row],[Beräkning statsbidrag 
baserat på antal 
biståndsmottagare]], "n.a.")</f>
        <v>536142.49548839172</v>
      </c>
    </row>
    <row r="200" spans="1:10" x14ac:dyDescent="0.2">
      <c r="A200" t="s">
        <v>165</v>
      </c>
      <c r="B200" s="2">
        <v>18761</v>
      </c>
      <c r="C200" s="6">
        <f t="shared" si="14"/>
        <v>1.7681585195911136E-3</v>
      </c>
      <c r="D200" s="2">
        <f t="shared" si="16"/>
        <v>3539853.3562214095</v>
      </c>
      <c r="E200" s="18">
        <v>208</v>
      </c>
      <c r="F200" s="4">
        <f t="shared" si="15"/>
        <v>1.9277108433734939E-3</v>
      </c>
      <c r="G200" s="3">
        <f t="shared" si="17"/>
        <v>3859277.1084337346</v>
      </c>
      <c r="H200" s="3">
        <f t="shared" si="13"/>
        <v>50.120481927710841</v>
      </c>
      <c r="I200" s="3">
        <f t="shared" si="18"/>
        <v>37.590361445783131</v>
      </c>
      <c r="J200" s="7">
        <f>IFERROR(Table1[[#This Row],[Budget
statsbidrag ca (kr)]] - Table1[[#This Row],[Beräkning statsbidrag 
baserat på antal 
biståndsmottagare]], "n.a.")</f>
        <v>-319423.75221232511</v>
      </c>
    </row>
    <row r="201" spans="1:10" x14ac:dyDescent="0.2">
      <c r="A201" t="s">
        <v>270</v>
      </c>
      <c r="B201" s="2">
        <v>75669</v>
      </c>
      <c r="C201" s="6">
        <f t="shared" si="14"/>
        <v>7.1315381386354657E-3</v>
      </c>
      <c r="D201" s="2">
        <f t="shared" si="16"/>
        <v>14277339.353548203</v>
      </c>
      <c r="E201" s="18">
        <v>501</v>
      </c>
      <c r="F201" s="4">
        <f t="shared" si="15"/>
        <v>4.6431881371640409E-3</v>
      </c>
      <c r="G201" s="3">
        <f t="shared" si="17"/>
        <v>9295662.6506024096</v>
      </c>
      <c r="H201" s="3">
        <f t="shared" si="13"/>
        <v>120.72289156626506</v>
      </c>
      <c r="I201" s="3">
        <f t="shared" si="18"/>
        <v>90.5421686746988</v>
      </c>
      <c r="J201" s="7">
        <f>IFERROR(Table1[[#This Row],[Budget
statsbidrag ca (kr)]] - Table1[[#This Row],[Beräkning statsbidrag 
baserat på antal 
biståndsmottagare]], "n.a.")</f>
        <v>4981676.702945793</v>
      </c>
    </row>
    <row r="202" spans="1:10" x14ac:dyDescent="0.2">
      <c r="A202" t="s">
        <v>220</v>
      </c>
      <c r="B202" s="2">
        <v>4238</v>
      </c>
      <c r="C202" s="6">
        <f t="shared" si="14"/>
        <v>3.994166518856745E-4</v>
      </c>
      <c r="D202" s="2">
        <f t="shared" si="16"/>
        <v>799632.13707512035</v>
      </c>
      <c r="E202" s="18">
        <v>59</v>
      </c>
      <c r="F202" s="4">
        <f t="shared" si="15"/>
        <v>5.4680259499536611E-4</v>
      </c>
      <c r="G202" s="3">
        <f t="shared" si="17"/>
        <v>1094698.7951807231</v>
      </c>
      <c r="H202" s="3">
        <f t="shared" si="13"/>
        <v>14.216867469879517</v>
      </c>
      <c r="I202" s="3">
        <f t="shared" si="18"/>
        <v>10.662650602409638</v>
      </c>
      <c r="J202" s="7">
        <f>IFERROR(Table1[[#This Row],[Budget
statsbidrag ca (kr)]] - Table1[[#This Row],[Beräkning statsbidrag 
baserat på antal 
biståndsmottagare]], "n.a.")</f>
        <v>-295066.65810560272</v>
      </c>
    </row>
    <row r="203" spans="1:10" x14ac:dyDescent="0.2">
      <c r="A203" t="s">
        <v>118</v>
      </c>
      <c r="B203" s="2">
        <v>17151</v>
      </c>
      <c r="C203" s="6">
        <f t="shared" si="14"/>
        <v>1.616421660332988E-3</v>
      </c>
      <c r="D203" s="2">
        <f t="shared" si="16"/>
        <v>3236076.1639866419</v>
      </c>
      <c r="E203" s="18">
        <v>115</v>
      </c>
      <c r="F203" s="4">
        <f t="shared" si="15"/>
        <v>1.0658016682113067E-3</v>
      </c>
      <c r="G203" s="3">
        <f t="shared" si="17"/>
        <v>2133734.9397590361</v>
      </c>
      <c r="H203" s="3">
        <f t="shared" si="13"/>
        <v>27.710843373493976</v>
      </c>
      <c r="I203" s="3">
        <f t="shared" si="18"/>
        <v>20.783132530120483</v>
      </c>
      <c r="J203" s="7">
        <f>IFERROR(Table1[[#This Row],[Budget
statsbidrag ca (kr)]] - Table1[[#This Row],[Beräkning statsbidrag 
baserat på antal 
biståndsmottagare]], "n.a.")</f>
        <v>1102341.2242276059</v>
      </c>
    </row>
    <row r="204" spans="1:10" x14ac:dyDescent="0.2">
      <c r="A204" t="s">
        <v>166</v>
      </c>
      <c r="B204" s="2">
        <v>58284</v>
      </c>
      <c r="C204" s="6">
        <f t="shared" si="14"/>
        <v>5.4930627981370104E-3</v>
      </c>
      <c r="D204" s="2">
        <f t="shared" si="16"/>
        <v>10997111.721870296</v>
      </c>
      <c r="E204" s="18">
        <v>381</v>
      </c>
      <c r="F204" s="4">
        <f t="shared" si="15"/>
        <v>3.5310472659870252E-3</v>
      </c>
      <c r="G204" s="3">
        <f t="shared" si="17"/>
        <v>7069156.626506025</v>
      </c>
      <c r="H204" s="3">
        <f t="shared" si="13"/>
        <v>91.807228915662648</v>
      </c>
      <c r="I204" s="3">
        <f t="shared" si="18"/>
        <v>68.855421686746993</v>
      </c>
      <c r="J204" s="7">
        <f>IFERROR(Table1[[#This Row],[Budget
statsbidrag ca (kr)]] - Table1[[#This Row],[Beräkning statsbidrag 
baserat på antal 
biståndsmottagare]], "n.a.")</f>
        <v>3927955.0953642707</v>
      </c>
    </row>
    <row r="205" spans="1:10" x14ac:dyDescent="0.2">
      <c r="A205" t="s">
        <v>234</v>
      </c>
      <c r="B205" s="2">
        <v>10740</v>
      </c>
      <c r="C205" s="6">
        <f t="shared" si="14"/>
        <v>1.0122073716970609E-3</v>
      </c>
      <c r="D205" s="2">
        <f t="shared" si="16"/>
        <v>2026439.1581375159</v>
      </c>
      <c r="E205" s="18">
        <v>107</v>
      </c>
      <c r="F205" s="4">
        <f t="shared" si="15"/>
        <v>9.9165894346617245E-4</v>
      </c>
      <c r="G205" s="3">
        <f t="shared" si="17"/>
        <v>1985301.2048192772</v>
      </c>
      <c r="H205" s="3">
        <f t="shared" si="13"/>
        <v>25.783132530120483</v>
      </c>
      <c r="I205" s="3">
        <f t="shared" si="18"/>
        <v>19.337349397590362</v>
      </c>
      <c r="J205" s="7">
        <f>IFERROR(Table1[[#This Row],[Budget
statsbidrag ca (kr)]] - Table1[[#This Row],[Beräkning statsbidrag 
baserat på antal 
biståndsmottagare]], "n.a.")</f>
        <v>41137.953318238724</v>
      </c>
    </row>
    <row r="206" spans="1:10" x14ac:dyDescent="0.2">
      <c r="A206" t="s">
        <v>250</v>
      </c>
      <c r="B206" s="2">
        <v>18220</v>
      </c>
      <c r="C206" s="6">
        <f t="shared" si="14"/>
        <v>1.7171711650205259E-3</v>
      </c>
      <c r="D206" s="2">
        <f t="shared" si="16"/>
        <v>3437776.6723710927</v>
      </c>
      <c r="E206" s="18">
        <v>175</v>
      </c>
      <c r="F206" s="4">
        <f t="shared" si="15"/>
        <v>1.6218721037998146E-3</v>
      </c>
      <c r="G206" s="3">
        <f t="shared" si="17"/>
        <v>3246987.9518072288</v>
      </c>
      <c r="H206" s="3">
        <f t="shared" ref="H206:H269" si="19">IFERROR($B$6 * E206, "n.a.")</f>
        <v>42.168674698795179</v>
      </c>
      <c r="I206" s="3">
        <f t="shared" si="18"/>
        <v>31.626506024096386</v>
      </c>
      <c r="J206" s="7">
        <f>IFERROR(Table1[[#This Row],[Budget
statsbidrag ca (kr)]] - Table1[[#This Row],[Beräkning statsbidrag 
baserat på antal 
biståndsmottagare]], "n.a.")</f>
        <v>190788.72056386387</v>
      </c>
    </row>
    <row r="207" spans="1:10" x14ac:dyDescent="0.2">
      <c r="A207" t="s">
        <v>14</v>
      </c>
      <c r="B207" s="2">
        <v>78069</v>
      </c>
      <c r="C207" s="6">
        <f t="shared" ref="C207:C270" si="20">B207 / $B$14</f>
        <v>7.3577297300761492E-3</v>
      </c>
      <c r="D207" s="2">
        <f t="shared" si="16"/>
        <v>14730174.919612451</v>
      </c>
      <c r="E207" s="18">
        <v>408</v>
      </c>
      <c r="F207" s="4">
        <f t="shared" ref="F207:F270" si="21">IFERROR(E207 / $E$14, "n.a.")</f>
        <v>3.7812789620018535E-3</v>
      </c>
      <c r="G207" s="3">
        <f t="shared" si="17"/>
        <v>7570120.4819277106</v>
      </c>
      <c r="H207" s="3">
        <f t="shared" si="19"/>
        <v>98.313253012048193</v>
      </c>
      <c r="I207" s="3">
        <f t="shared" si="18"/>
        <v>73.734939759036138</v>
      </c>
      <c r="J207" s="7">
        <f>IFERROR(Table1[[#This Row],[Budget
statsbidrag ca (kr)]] - Table1[[#This Row],[Beräkning statsbidrag 
baserat på antal 
biståndsmottagare]], "n.a.")</f>
        <v>7160054.4376847399</v>
      </c>
    </row>
    <row r="208" spans="1:10" x14ac:dyDescent="0.2">
      <c r="A208" t="s">
        <v>15</v>
      </c>
      <c r="B208" s="2">
        <v>86616</v>
      </c>
      <c r="C208" s="6">
        <f t="shared" si="20"/>
        <v>8.1632545350942848E-3</v>
      </c>
      <c r="D208" s="2">
        <f t="shared" ref="D208:D271" si="22">C208 * $B$10 * 1000</f>
        <v>16342835.579258759</v>
      </c>
      <c r="E208" s="18">
        <v>132</v>
      </c>
      <c r="F208" s="4">
        <f t="shared" si="21"/>
        <v>1.2233549582947173E-3</v>
      </c>
      <c r="G208" s="3">
        <f t="shared" ref="G208:G271" si="23">IFERROR(F208 * $B$10 * 1000, "n.a.")</f>
        <v>2449156.626506024</v>
      </c>
      <c r="H208" s="3">
        <f t="shared" si="19"/>
        <v>31.807228915662652</v>
      </c>
      <c r="I208" s="3">
        <f t="shared" ref="I208:I271" si="24">IFERROR($B$9 * E208, "n.a.")</f>
        <v>23.855421686746986</v>
      </c>
      <c r="J208" s="7">
        <f>IFERROR(Table1[[#This Row],[Budget
statsbidrag ca (kr)]] - Table1[[#This Row],[Beräkning statsbidrag 
baserat på antal 
biståndsmottagare]], "n.a.")</f>
        <v>13893678.952752735</v>
      </c>
    </row>
    <row r="209" spans="1:10" x14ac:dyDescent="0.2">
      <c r="A209" t="s">
        <v>271</v>
      </c>
      <c r="B209" s="2">
        <v>2359</v>
      </c>
      <c r="C209" s="6">
        <f t="shared" si="20"/>
        <v>2.2232748508690565E-4</v>
      </c>
      <c r="D209" s="2">
        <f t="shared" si="22"/>
        <v>445099.62514398515</v>
      </c>
      <c r="E209" s="18">
        <v>12</v>
      </c>
      <c r="F209" s="4">
        <f t="shared" si="21"/>
        <v>1.1121408711770157E-4</v>
      </c>
      <c r="G209" s="3">
        <f t="shared" si="23"/>
        <v>222650.60240963855</v>
      </c>
      <c r="H209" s="3">
        <f t="shared" si="19"/>
        <v>2.8915662650602409</v>
      </c>
      <c r="I209" s="3">
        <f t="shared" si="24"/>
        <v>2.1686746987951806</v>
      </c>
      <c r="J209" s="7">
        <f>IFERROR(Table1[[#This Row],[Budget
statsbidrag ca (kr)]] - Table1[[#This Row],[Beräkning statsbidrag 
baserat på antal 
biståndsmottagare]], "n.a.")</f>
        <v>222449.0227343466</v>
      </c>
    </row>
    <row r="210" spans="1:10" x14ac:dyDescent="0.2">
      <c r="A210" t="s">
        <v>167</v>
      </c>
      <c r="B210" s="2">
        <v>9063</v>
      </c>
      <c r="C210" s="6">
        <f t="shared" si="20"/>
        <v>8.5415599717788291E-4</v>
      </c>
      <c r="D210" s="2">
        <f t="shared" si="22"/>
        <v>1710020.3063501215</v>
      </c>
      <c r="E210" s="18">
        <v>48</v>
      </c>
      <c r="F210" s="4">
        <f t="shared" si="21"/>
        <v>4.4485634847080629E-4</v>
      </c>
      <c r="G210" s="3">
        <f t="shared" si="23"/>
        <v>890602.40963855421</v>
      </c>
      <c r="H210" s="3">
        <f t="shared" si="19"/>
        <v>11.566265060240964</v>
      </c>
      <c r="I210" s="3">
        <f t="shared" si="24"/>
        <v>8.6746987951807224</v>
      </c>
      <c r="J210" s="7">
        <f>IFERROR(Table1[[#This Row],[Budget
statsbidrag ca (kr)]] - Table1[[#This Row],[Beräkning statsbidrag 
baserat på antal 
biståndsmottagare]], "n.a.")</f>
        <v>819417.8967115673</v>
      </c>
    </row>
    <row r="211" spans="1:10" x14ac:dyDescent="0.2">
      <c r="A211" t="s">
        <v>119</v>
      </c>
      <c r="B211" s="2">
        <v>27488</v>
      </c>
      <c r="C211" s="6">
        <f t="shared" si="20"/>
        <v>2.5906476939673005E-3</v>
      </c>
      <c r="D211" s="2">
        <f t="shared" si="22"/>
        <v>5186476.6833225358</v>
      </c>
      <c r="E211" s="18">
        <v>117</v>
      </c>
      <c r="F211" s="4">
        <f t="shared" si="21"/>
        <v>1.0843373493975904E-3</v>
      </c>
      <c r="G211" s="3">
        <f t="shared" si="23"/>
        <v>2170843.373493976</v>
      </c>
      <c r="H211" s="3">
        <f t="shared" si="19"/>
        <v>28.192771084337348</v>
      </c>
      <c r="I211" s="3">
        <f t="shared" si="24"/>
        <v>21.14457831325301</v>
      </c>
      <c r="J211" s="7">
        <f>IFERROR(Table1[[#This Row],[Budget
statsbidrag ca (kr)]] - Table1[[#This Row],[Beräkning statsbidrag 
baserat på antal 
biståndsmottagare]], "n.a.")</f>
        <v>3015633.3098285599</v>
      </c>
    </row>
    <row r="212" spans="1:10" x14ac:dyDescent="0.2">
      <c r="A212" t="s">
        <v>168</v>
      </c>
      <c r="B212" s="2">
        <v>27846</v>
      </c>
      <c r="C212" s="6">
        <f t="shared" si="20"/>
        <v>2.624387939690536E-3</v>
      </c>
      <c r="D212" s="2">
        <f t="shared" si="22"/>
        <v>5254024.655260453</v>
      </c>
      <c r="E212" s="18">
        <v>222</v>
      </c>
      <c r="F212" s="4">
        <f t="shared" si="21"/>
        <v>2.0574606116774792E-3</v>
      </c>
      <c r="G212" s="3">
        <f t="shared" si="23"/>
        <v>4119036.1445783139</v>
      </c>
      <c r="H212" s="3">
        <f t="shared" si="19"/>
        <v>53.493975903614455</v>
      </c>
      <c r="I212" s="3">
        <f t="shared" si="24"/>
        <v>40.120481927710841</v>
      </c>
      <c r="J212" s="7">
        <f>IFERROR(Table1[[#This Row],[Budget
statsbidrag ca (kr)]] - Table1[[#This Row],[Beräkning statsbidrag 
baserat på antal 
biståndsmottagare]], "n.a.")</f>
        <v>1134988.5106821391</v>
      </c>
    </row>
    <row r="213" spans="1:10" x14ac:dyDescent="0.2">
      <c r="A213" t="s">
        <v>16</v>
      </c>
      <c r="B213" s="2">
        <v>999870</v>
      </c>
      <c r="C213" s="6">
        <f t="shared" si="20"/>
        <v>9.4234244389081956E-2</v>
      </c>
      <c r="D213" s="2">
        <f t="shared" si="22"/>
        <v>188656957.26694208</v>
      </c>
      <c r="E213" s="18">
        <v>8576</v>
      </c>
      <c r="F213" s="4">
        <f t="shared" si="21"/>
        <v>7.9481000926784062E-2</v>
      </c>
      <c r="G213" s="3">
        <f t="shared" si="23"/>
        <v>159120963.85542169</v>
      </c>
      <c r="H213" s="3">
        <f t="shared" si="19"/>
        <v>2066.5060240963853</v>
      </c>
      <c r="I213" s="3">
        <f t="shared" si="24"/>
        <v>1549.8795180722891</v>
      </c>
      <c r="J213" s="7">
        <f>IFERROR(Table1[[#This Row],[Budget
statsbidrag ca (kr)]] - Table1[[#This Row],[Beräkning statsbidrag 
baserat på antal 
biståndsmottagare]], "n.a.")</f>
        <v>29535993.411520392</v>
      </c>
    </row>
    <row r="214" spans="1:10" x14ac:dyDescent="0.2">
      <c r="A214" t="s">
        <v>196</v>
      </c>
      <c r="B214" s="2">
        <v>3775</v>
      </c>
      <c r="C214" s="6">
        <f t="shared" si="20"/>
        <v>3.5578052403690917E-4</v>
      </c>
      <c r="D214" s="2">
        <f t="shared" si="22"/>
        <v>712272.60912189214</v>
      </c>
      <c r="E214" s="18">
        <v>43</v>
      </c>
      <c r="F214" s="4">
        <f t="shared" si="21"/>
        <v>3.9851714550509732E-4</v>
      </c>
      <c r="G214" s="3">
        <f t="shared" si="23"/>
        <v>797831.32530120481</v>
      </c>
      <c r="H214" s="3">
        <f t="shared" si="19"/>
        <v>10.361445783132529</v>
      </c>
      <c r="I214" s="3">
        <f t="shared" si="24"/>
        <v>7.7710843373493974</v>
      </c>
      <c r="J214" s="7">
        <f>IFERROR(Table1[[#This Row],[Budget
statsbidrag ca (kr)]] - Table1[[#This Row],[Beräkning statsbidrag 
baserat på antal 
biståndsmottagare]], "n.a.")</f>
        <v>-85558.716179312672</v>
      </c>
    </row>
    <row r="215" spans="1:10" x14ac:dyDescent="0.2">
      <c r="A215" t="s">
        <v>272</v>
      </c>
      <c r="B215" s="2">
        <v>5553</v>
      </c>
      <c r="C215" s="6">
        <f t="shared" si="20"/>
        <v>5.2335079469588257E-4</v>
      </c>
      <c r="D215" s="2">
        <f t="shared" si="22"/>
        <v>1047748.290981157</v>
      </c>
      <c r="E215" s="18">
        <v>23</v>
      </c>
      <c r="F215" s="4">
        <f t="shared" si="21"/>
        <v>2.1316033364226136E-4</v>
      </c>
      <c r="G215" s="3">
        <f t="shared" si="23"/>
        <v>426746.98795180721</v>
      </c>
      <c r="H215" s="3">
        <f t="shared" si="19"/>
        <v>5.5421686746987948</v>
      </c>
      <c r="I215" s="3">
        <f t="shared" si="24"/>
        <v>4.1566265060240966</v>
      </c>
      <c r="J215" s="7">
        <f>IFERROR(Table1[[#This Row],[Budget
statsbidrag ca (kr)]] - Table1[[#This Row],[Beräkning statsbidrag 
baserat på antal 
biståndsmottagare]], "n.a.")</f>
        <v>621001.30302934977</v>
      </c>
    </row>
    <row r="216" spans="1:10" x14ac:dyDescent="0.2">
      <c r="A216" t="s">
        <v>42</v>
      </c>
      <c r="B216" s="2">
        <v>39415</v>
      </c>
      <c r="C216" s="6">
        <f t="shared" si="20"/>
        <v>3.7147256569310663E-3</v>
      </c>
      <c r="D216" s="2">
        <f t="shared" si="22"/>
        <v>7436880.7651759945</v>
      </c>
      <c r="E216" s="18">
        <v>316</v>
      </c>
      <c r="F216" s="4">
        <f t="shared" si="21"/>
        <v>2.928637627432808E-3</v>
      </c>
      <c r="G216" s="3">
        <f t="shared" si="23"/>
        <v>5863132.5301204817</v>
      </c>
      <c r="H216" s="3">
        <f t="shared" si="19"/>
        <v>76.144578313253007</v>
      </c>
      <c r="I216" s="3">
        <f t="shared" si="24"/>
        <v>57.108433734939759</v>
      </c>
      <c r="J216" s="7">
        <f>IFERROR(Table1[[#This Row],[Budget
statsbidrag ca (kr)]] - Table1[[#This Row],[Beräkning statsbidrag 
baserat på antal 
biståndsmottagare]], "n.a.")</f>
        <v>1573748.2350555127</v>
      </c>
    </row>
    <row r="217" spans="1:10" x14ac:dyDescent="0.2">
      <c r="A217" t="s">
        <v>169</v>
      </c>
      <c r="B217" s="2">
        <v>13548</v>
      </c>
      <c r="C217" s="6">
        <f t="shared" si="20"/>
        <v>1.2768515336826611E-3</v>
      </c>
      <c r="D217" s="2">
        <f t="shared" si="22"/>
        <v>2556256.7704326874</v>
      </c>
      <c r="E217" s="18">
        <v>57</v>
      </c>
      <c r="F217" s="4">
        <f t="shared" si="21"/>
        <v>5.2826691380908244E-4</v>
      </c>
      <c r="G217" s="3">
        <f t="shared" si="23"/>
        <v>1057590.3614457829</v>
      </c>
      <c r="H217" s="3">
        <f t="shared" si="19"/>
        <v>13.734939759036145</v>
      </c>
      <c r="I217" s="3">
        <f t="shared" si="24"/>
        <v>10.301204819277109</v>
      </c>
      <c r="J217" s="7">
        <f>IFERROR(Table1[[#This Row],[Budget
statsbidrag ca (kr)]] - Table1[[#This Row],[Beräkning statsbidrag 
baserat på antal 
biståndsmottagare]], "n.a.")</f>
        <v>1498666.4089869044</v>
      </c>
    </row>
    <row r="218" spans="1:10" x14ac:dyDescent="0.2">
      <c r="A218" t="s">
        <v>260</v>
      </c>
      <c r="B218" s="2">
        <v>10939</v>
      </c>
      <c r="C218" s="6">
        <f t="shared" si="20"/>
        <v>1.0309624244873509E-3</v>
      </c>
      <c r="D218" s="2">
        <f t="shared" si="22"/>
        <v>2063986.7738236766</v>
      </c>
      <c r="E218" s="18">
        <v>148</v>
      </c>
      <c r="F218" s="4">
        <f t="shared" si="21"/>
        <v>1.371640407784986E-3</v>
      </c>
      <c r="G218" s="3">
        <f t="shared" si="23"/>
        <v>2746024.0963855423</v>
      </c>
      <c r="H218" s="3">
        <f t="shared" si="19"/>
        <v>35.662650602409641</v>
      </c>
      <c r="I218" s="3">
        <f t="shared" si="24"/>
        <v>26.746987951807228</v>
      </c>
      <c r="J218" s="7">
        <f>IFERROR(Table1[[#This Row],[Budget
statsbidrag ca (kr)]] - Table1[[#This Row],[Beräkning statsbidrag 
baserat på antal 
biståndsmottagare]], "n.a.")</f>
        <v>-682037.32256186567</v>
      </c>
    </row>
    <row r="219" spans="1:10" x14ac:dyDescent="0.2">
      <c r="A219" t="s">
        <v>17</v>
      </c>
      <c r="B219" s="2">
        <v>56931</v>
      </c>
      <c r="C219" s="6">
        <f t="shared" si="20"/>
        <v>5.3655472884623252E-3</v>
      </c>
      <c r="D219" s="2">
        <f t="shared" si="22"/>
        <v>10741825.671501575</v>
      </c>
      <c r="E219" s="18">
        <v>312</v>
      </c>
      <c r="F219" s="4">
        <f t="shared" si="21"/>
        <v>2.891566265060241E-3</v>
      </c>
      <c r="G219" s="3">
        <f t="shared" si="23"/>
        <v>5788915.6626506029</v>
      </c>
      <c r="H219" s="3">
        <f t="shared" si="19"/>
        <v>75.180722891566262</v>
      </c>
      <c r="I219" s="3">
        <f t="shared" si="24"/>
        <v>56.385542168674696</v>
      </c>
      <c r="J219" s="7">
        <f>IFERROR(Table1[[#This Row],[Budget
statsbidrag ca (kr)]] - Table1[[#This Row],[Beräkning statsbidrag 
baserat på antal 
biståndsmottagare]], "n.a.")</f>
        <v>4952910.0088509722</v>
      </c>
    </row>
    <row r="220" spans="1:10" x14ac:dyDescent="0.2">
      <c r="A220" t="s">
        <v>251</v>
      </c>
      <c r="B220" s="2">
        <v>99066</v>
      </c>
      <c r="C220" s="6">
        <f t="shared" si="20"/>
        <v>9.3366234156928331E-3</v>
      </c>
      <c r="D220" s="2">
        <f t="shared" si="22"/>
        <v>18691920.078217052</v>
      </c>
      <c r="E220" s="18">
        <v>1191</v>
      </c>
      <c r="F220" s="4">
        <f t="shared" si="21"/>
        <v>1.1037998146431881E-2</v>
      </c>
      <c r="G220" s="3">
        <f t="shared" si="23"/>
        <v>22098072.289156627</v>
      </c>
      <c r="H220" s="3">
        <f t="shared" si="19"/>
        <v>286.98795180722891</v>
      </c>
      <c r="I220" s="3">
        <f t="shared" si="24"/>
        <v>215.24096385542168</v>
      </c>
      <c r="J220" s="7">
        <f>IFERROR(Table1[[#This Row],[Budget
statsbidrag ca (kr)]] - Table1[[#This Row],[Beräkning statsbidrag 
baserat på antal 
biståndsmottagare]], "n.a.")</f>
        <v>-3406152.210939575</v>
      </c>
    </row>
    <row r="221" spans="1:10" x14ac:dyDescent="0.2">
      <c r="A221" t="s">
        <v>197</v>
      </c>
      <c r="B221" s="2">
        <v>13391</v>
      </c>
      <c r="C221" s="6">
        <f t="shared" si="20"/>
        <v>1.2620548337425831E-3</v>
      </c>
      <c r="D221" s="2">
        <f t="shared" si="22"/>
        <v>2526633.7771526515</v>
      </c>
      <c r="E221" s="18">
        <v>118</v>
      </c>
      <c r="F221" s="4">
        <f t="shared" si="21"/>
        <v>1.0936051899907322E-3</v>
      </c>
      <c r="G221" s="3">
        <f t="shared" si="23"/>
        <v>2189397.5903614461</v>
      </c>
      <c r="H221" s="3">
        <f t="shared" si="19"/>
        <v>28.433734939759034</v>
      </c>
      <c r="I221" s="3">
        <f t="shared" si="24"/>
        <v>21.325301204819276</v>
      </c>
      <c r="J221" s="7">
        <f>IFERROR(Table1[[#This Row],[Budget
statsbidrag ca (kr)]] - Table1[[#This Row],[Beräkning statsbidrag 
baserat på antal 
biståndsmottagare]], "n.a.")</f>
        <v>337236.18679120531</v>
      </c>
    </row>
    <row r="222" spans="1:10" x14ac:dyDescent="0.2">
      <c r="A222" t="s">
        <v>221</v>
      </c>
      <c r="B222" s="2">
        <v>9751</v>
      </c>
      <c r="C222" s="6">
        <f t="shared" si="20"/>
        <v>9.1899758672421236E-4</v>
      </c>
      <c r="D222" s="2">
        <f t="shared" si="22"/>
        <v>1839833.168621873</v>
      </c>
      <c r="E222" s="18">
        <v>86</v>
      </c>
      <c r="F222" s="4">
        <f t="shared" si="21"/>
        <v>7.9703429101019463E-4</v>
      </c>
      <c r="G222" s="3">
        <f t="shared" si="23"/>
        <v>1595662.6506024096</v>
      </c>
      <c r="H222" s="3">
        <f t="shared" si="19"/>
        <v>20.722891566265059</v>
      </c>
      <c r="I222" s="3">
        <f t="shared" si="24"/>
        <v>15.542168674698795</v>
      </c>
      <c r="J222" s="7">
        <f>IFERROR(Table1[[#This Row],[Budget
statsbidrag ca (kr)]] - Table1[[#This Row],[Beräkning statsbidrag 
baserat på antal 
biståndsmottagare]], "n.a.")</f>
        <v>244170.5180194634</v>
      </c>
    </row>
    <row r="223" spans="1:10" x14ac:dyDescent="0.2">
      <c r="A223" t="s">
        <v>120</v>
      </c>
      <c r="B223" s="2">
        <v>14469</v>
      </c>
      <c r="C223" s="6">
        <f t="shared" si="20"/>
        <v>1.3636525568980235E-3</v>
      </c>
      <c r="D223" s="2">
        <f t="shared" si="22"/>
        <v>2730032.4189098426</v>
      </c>
      <c r="E223" s="18">
        <v>66</v>
      </c>
      <c r="F223" s="4">
        <f t="shared" si="21"/>
        <v>6.1167747914735865E-4</v>
      </c>
      <c r="G223" s="3">
        <f t="shared" si="23"/>
        <v>1224578.313253012</v>
      </c>
      <c r="H223" s="3">
        <f t="shared" si="19"/>
        <v>15.903614457831326</v>
      </c>
      <c r="I223" s="3">
        <f t="shared" si="24"/>
        <v>11.927710843373493</v>
      </c>
      <c r="J223" s="7">
        <f>IFERROR(Table1[[#This Row],[Budget
statsbidrag ca (kr)]] - Table1[[#This Row],[Beräkning statsbidrag 
baserat på antal 
biståndsmottagare]], "n.a.")</f>
        <v>1505454.1056568306</v>
      </c>
    </row>
    <row r="224" spans="1:10" x14ac:dyDescent="0.2">
      <c r="A224" t="s">
        <v>121</v>
      </c>
      <c r="B224" s="2">
        <v>23697</v>
      </c>
      <c r="C224" s="6">
        <f t="shared" si="20"/>
        <v>2.2333592259874534E-3</v>
      </c>
      <c r="D224" s="2">
        <f t="shared" si="22"/>
        <v>4471185.1704268819</v>
      </c>
      <c r="E224" s="18">
        <v>145</v>
      </c>
      <c r="F224" s="4">
        <f t="shared" si="21"/>
        <v>1.3438368860055607E-3</v>
      </c>
      <c r="G224" s="3">
        <f t="shared" si="23"/>
        <v>2690361.4457831327</v>
      </c>
      <c r="H224" s="3">
        <f t="shared" si="19"/>
        <v>34.939759036144579</v>
      </c>
      <c r="I224" s="3">
        <f t="shared" si="24"/>
        <v>26.204819277108435</v>
      </c>
      <c r="J224" s="7">
        <f>IFERROR(Table1[[#This Row],[Budget
statsbidrag ca (kr)]] - Table1[[#This Row],[Beräkning statsbidrag 
baserat på antal 
biståndsmottagare]], "n.a.")</f>
        <v>1780823.7246437492</v>
      </c>
    </row>
    <row r="225" spans="1:10" x14ac:dyDescent="0.2">
      <c r="A225" t="s">
        <v>170</v>
      </c>
      <c r="B225" s="2">
        <v>10620</v>
      </c>
      <c r="C225" s="6">
        <f t="shared" si="20"/>
        <v>1.0008977921250268E-3</v>
      </c>
      <c r="D225" s="2">
        <f t="shared" si="22"/>
        <v>2003797.3798343034</v>
      </c>
      <c r="E225" s="18">
        <v>102</v>
      </c>
      <c r="F225" s="4">
        <f t="shared" si="21"/>
        <v>9.4531974050046338E-4</v>
      </c>
      <c r="G225" s="3">
        <f t="shared" si="23"/>
        <v>1892530.1204819276</v>
      </c>
      <c r="H225" s="3">
        <f t="shared" si="19"/>
        <v>24.578313253012048</v>
      </c>
      <c r="I225" s="3">
        <f t="shared" si="24"/>
        <v>18.433734939759034</v>
      </c>
      <c r="J225" s="7">
        <f>IFERROR(Table1[[#This Row],[Budget
statsbidrag ca (kr)]] - Table1[[#This Row],[Beräkning statsbidrag 
baserat på antal 
biståndsmottagare]], "n.a.")</f>
        <v>111267.25935237575</v>
      </c>
    </row>
    <row r="226" spans="1:10" x14ac:dyDescent="0.2">
      <c r="A226" t="s">
        <v>198</v>
      </c>
      <c r="B226" s="2">
        <v>14774</v>
      </c>
      <c r="C226" s="6">
        <f t="shared" si="20"/>
        <v>1.3923977383102771E-3</v>
      </c>
      <c r="D226" s="2">
        <f t="shared" si="22"/>
        <v>2787580.2720971745</v>
      </c>
      <c r="E226" s="18">
        <v>249</v>
      </c>
      <c r="F226" s="4">
        <f t="shared" si="21"/>
        <v>2.3076923076923079E-3</v>
      </c>
      <c r="G226" s="3">
        <f t="shared" si="23"/>
        <v>4620000</v>
      </c>
      <c r="H226" s="3">
        <f t="shared" si="19"/>
        <v>60</v>
      </c>
      <c r="I226" s="3">
        <f t="shared" si="24"/>
        <v>45</v>
      </c>
      <c r="J226" s="7">
        <f>IFERROR(Table1[[#This Row],[Budget
statsbidrag ca (kr)]] - Table1[[#This Row],[Beräkning statsbidrag 
baserat på antal 
biståndsmottagare]], "n.a.")</f>
        <v>-1832419.7279028255</v>
      </c>
    </row>
    <row r="227" spans="1:10" x14ac:dyDescent="0.2">
      <c r="A227" t="s">
        <v>235</v>
      </c>
      <c r="B227" s="2">
        <v>11239</v>
      </c>
      <c r="C227" s="6">
        <f t="shared" si="20"/>
        <v>1.0592363734174364E-3</v>
      </c>
      <c r="D227" s="2">
        <f t="shared" si="22"/>
        <v>2120591.2195817078</v>
      </c>
      <c r="E227" s="18">
        <v>86</v>
      </c>
      <c r="F227" s="4">
        <f t="shared" si="21"/>
        <v>7.9703429101019463E-4</v>
      </c>
      <c r="G227" s="3">
        <f t="shared" si="23"/>
        <v>1595662.6506024096</v>
      </c>
      <c r="H227" s="3">
        <f t="shared" si="19"/>
        <v>20.722891566265059</v>
      </c>
      <c r="I227" s="3">
        <f t="shared" si="24"/>
        <v>15.542168674698795</v>
      </c>
      <c r="J227" s="7">
        <f>IFERROR(Table1[[#This Row],[Budget
statsbidrag ca (kr)]] - Table1[[#This Row],[Beräkning statsbidrag 
baserat på antal 
biståndsmottagare]], "n.a.")</f>
        <v>524928.56897929823</v>
      </c>
    </row>
    <row r="228" spans="1:10" x14ac:dyDescent="0.2">
      <c r="A228" t="s">
        <v>66</v>
      </c>
      <c r="B228" s="2">
        <v>11528</v>
      </c>
      <c r="C228" s="6">
        <f t="shared" si="20"/>
        <v>1.0864736108867521E-3</v>
      </c>
      <c r="D228" s="2">
        <f t="shared" si="22"/>
        <v>2175120.1689952775</v>
      </c>
      <c r="E228" s="18">
        <v>151</v>
      </c>
      <c r="F228" s="4">
        <f t="shared" si="21"/>
        <v>1.3994439295644116E-3</v>
      </c>
      <c r="G228" s="3">
        <f t="shared" si="23"/>
        <v>2801686.7469879519</v>
      </c>
      <c r="H228" s="3">
        <f t="shared" si="19"/>
        <v>36.385542168674696</v>
      </c>
      <c r="I228" s="3">
        <f t="shared" si="24"/>
        <v>27.289156626506024</v>
      </c>
      <c r="J228" s="7">
        <f>IFERROR(Table1[[#This Row],[Budget
statsbidrag ca (kr)]] - Table1[[#This Row],[Beräkning statsbidrag 
baserat på antal 
biståndsmottagare]], "n.a.")</f>
        <v>-626566.57799267443</v>
      </c>
    </row>
    <row r="229" spans="1:10" x14ac:dyDescent="0.2">
      <c r="A229" t="s">
        <v>247</v>
      </c>
      <c r="B229" s="2">
        <v>24253</v>
      </c>
      <c r="C229" s="6">
        <f t="shared" si="20"/>
        <v>2.2857602780045451E-3</v>
      </c>
      <c r="D229" s="2">
        <f t="shared" si="22"/>
        <v>4576092.0765650989</v>
      </c>
      <c r="E229" s="18">
        <v>548</v>
      </c>
      <c r="F229" s="4">
        <f t="shared" si="21"/>
        <v>5.0787766450417051E-3</v>
      </c>
      <c r="G229" s="3">
        <f t="shared" si="23"/>
        <v>10167710.843373494</v>
      </c>
      <c r="H229" s="3">
        <f t="shared" si="19"/>
        <v>132.04819277108433</v>
      </c>
      <c r="I229" s="3">
        <f t="shared" si="24"/>
        <v>99.036144578313255</v>
      </c>
      <c r="J229" s="7">
        <f>IFERROR(Table1[[#This Row],[Budget
statsbidrag ca (kr)]] - Table1[[#This Row],[Beräkning statsbidrag 
baserat på antal 
biståndsmottagare]], "n.a.")</f>
        <v>-5591618.7668083953</v>
      </c>
    </row>
    <row r="230" spans="1:10" x14ac:dyDescent="0.2">
      <c r="A230" t="s">
        <v>52</v>
      </c>
      <c r="B230" s="2">
        <v>14723</v>
      </c>
      <c r="C230" s="6">
        <f t="shared" si="20"/>
        <v>1.3875911669921626E-3</v>
      </c>
      <c r="D230" s="2">
        <f t="shared" si="22"/>
        <v>2777957.5163183096</v>
      </c>
      <c r="E230" s="18">
        <v>109</v>
      </c>
      <c r="F230" s="4">
        <f t="shared" si="21"/>
        <v>1.0101946246524559E-3</v>
      </c>
      <c r="G230" s="3">
        <f t="shared" si="23"/>
        <v>2022409.6385542168</v>
      </c>
      <c r="H230" s="3">
        <f t="shared" si="19"/>
        <v>26.265060240963855</v>
      </c>
      <c r="I230" s="3">
        <f t="shared" si="24"/>
        <v>19.698795180722893</v>
      </c>
      <c r="J230" s="7">
        <f>IFERROR(Table1[[#This Row],[Budget
statsbidrag ca (kr)]] - Table1[[#This Row],[Beräkning statsbidrag 
baserat på antal 
biståndsmottagare]], "n.a.")</f>
        <v>755547.87776409276</v>
      </c>
    </row>
    <row r="231" spans="1:10" x14ac:dyDescent="0.2">
      <c r="A231" t="s">
        <v>18</v>
      </c>
      <c r="B231" s="2">
        <v>102855</v>
      </c>
      <c r="C231" s="6">
        <f t="shared" si="20"/>
        <v>9.6937233906798127E-3</v>
      </c>
      <c r="D231" s="2">
        <f t="shared" si="22"/>
        <v>19406834.228140987</v>
      </c>
      <c r="E231" s="18">
        <v>1290</v>
      </c>
      <c r="F231" s="4">
        <f t="shared" si="21"/>
        <v>1.1955514365152919E-2</v>
      </c>
      <c r="G231" s="3">
        <f t="shared" si="23"/>
        <v>23934939.759036142</v>
      </c>
      <c r="H231" s="3">
        <f t="shared" si="19"/>
        <v>310.84337349397589</v>
      </c>
      <c r="I231" s="3">
        <f t="shared" si="24"/>
        <v>233.13253012048193</v>
      </c>
      <c r="J231" s="7">
        <f>IFERROR(Table1[[#This Row],[Budget
statsbidrag ca (kr)]] - Table1[[#This Row],[Beräkning statsbidrag 
baserat på antal 
biståndsmottagare]], "n.a.")</f>
        <v>-4528105.5308951549</v>
      </c>
    </row>
    <row r="232" spans="1:10" x14ac:dyDescent="0.2">
      <c r="A232" t="s">
        <v>96</v>
      </c>
      <c r="B232" s="2">
        <v>17393</v>
      </c>
      <c r="C232" s="6">
        <f t="shared" si="20"/>
        <v>1.6392293124699235E-3</v>
      </c>
      <c r="D232" s="2">
        <f t="shared" si="22"/>
        <v>3281737.0835647867</v>
      </c>
      <c r="E232" s="18">
        <v>88</v>
      </c>
      <c r="F232" s="4">
        <f t="shared" si="21"/>
        <v>8.155699721964782E-4</v>
      </c>
      <c r="G232" s="3">
        <f t="shared" si="23"/>
        <v>1632771.0843373493</v>
      </c>
      <c r="H232" s="3">
        <f t="shared" si="19"/>
        <v>21.204819277108435</v>
      </c>
      <c r="I232" s="3">
        <f t="shared" si="24"/>
        <v>15.903614457831326</v>
      </c>
      <c r="J232" s="7">
        <f>IFERROR(Table1[[#This Row],[Budget
statsbidrag ca (kr)]] - Table1[[#This Row],[Beräkning statsbidrag 
baserat på antal 
biståndsmottagare]], "n.a.")</f>
        <v>1648965.9992274374</v>
      </c>
    </row>
    <row r="233" spans="1:10" x14ac:dyDescent="0.2">
      <c r="A233" t="s">
        <v>171</v>
      </c>
      <c r="B233" s="2">
        <v>12697</v>
      </c>
      <c r="C233" s="6">
        <f t="shared" si="20"/>
        <v>1.1966477652176519E-3</v>
      </c>
      <c r="D233" s="2">
        <f t="shared" si="22"/>
        <v>2395688.8259657393</v>
      </c>
      <c r="E233" s="18">
        <v>78</v>
      </c>
      <c r="F233" s="4">
        <f t="shared" si="21"/>
        <v>7.2289156626506026E-4</v>
      </c>
      <c r="G233" s="3">
        <f t="shared" si="23"/>
        <v>1447228.9156626507</v>
      </c>
      <c r="H233" s="3">
        <f t="shared" si="19"/>
        <v>18.795180722891565</v>
      </c>
      <c r="I233" s="3">
        <f t="shared" si="24"/>
        <v>14.096385542168674</v>
      </c>
      <c r="J233" s="7">
        <f>IFERROR(Table1[[#This Row],[Budget
statsbidrag ca (kr)]] - Table1[[#This Row],[Beräkning statsbidrag 
baserat på antal 
biståndsmottagare]], "n.a.")</f>
        <v>948459.9103030886</v>
      </c>
    </row>
    <row r="234" spans="1:10" x14ac:dyDescent="0.2">
      <c r="A234" t="s">
        <v>172</v>
      </c>
      <c r="B234" s="2">
        <v>11339</v>
      </c>
      <c r="C234" s="6">
        <f t="shared" si="20"/>
        <v>1.0686610230607983E-3</v>
      </c>
      <c r="D234" s="2">
        <f t="shared" si="22"/>
        <v>2139459.3681677184</v>
      </c>
      <c r="E234" s="18">
        <v>163</v>
      </c>
      <c r="F234" s="4">
        <f t="shared" si="21"/>
        <v>1.5106580166821132E-3</v>
      </c>
      <c r="G234" s="3">
        <f t="shared" si="23"/>
        <v>3024337.3493975904</v>
      </c>
      <c r="H234" s="3">
        <f t="shared" si="19"/>
        <v>39.277108433734938</v>
      </c>
      <c r="I234" s="3">
        <f t="shared" si="24"/>
        <v>29.457831325301203</v>
      </c>
      <c r="J234" s="7">
        <f>IFERROR(Table1[[#This Row],[Budget
statsbidrag ca (kr)]] - Table1[[#This Row],[Beräkning statsbidrag 
baserat på antal 
biståndsmottagare]], "n.a.")</f>
        <v>-884877.98122987198</v>
      </c>
    </row>
    <row r="235" spans="1:10" x14ac:dyDescent="0.2">
      <c r="A235" t="s">
        <v>173</v>
      </c>
      <c r="B235" s="2">
        <v>12738</v>
      </c>
      <c r="C235" s="6">
        <f t="shared" si="20"/>
        <v>1.2005118715714303E-3</v>
      </c>
      <c r="D235" s="2">
        <f t="shared" si="22"/>
        <v>2403424.7668860033</v>
      </c>
      <c r="E235" s="18">
        <v>115</v>
      </c>
      <c r="F235" s="4">
        <f t="shared" si="21"/>
        <v>1.0658016682113067E-3</v>
      </c>
      <c r="G235" s="3">
        <f t="shared" si="23"/>
        <v>2133734.9397590361</v>
      </c>
      <c r="H235" s="3">
        <f t="shared" si="19"/>
        <v>27.710843373493976</v>
      </c>
      <c r="I235" s="3">
        <f t="shared" si="24"/>
        <v>20.783132530120483</v>
      </c>
      <c r="J235" s="7">
        <f>IFERROR(Table1[[#This Row],[Budget
statsbidrag ca (kr)]] - Table1[[#This Row],[Beräkning statsbidrag 
baserat på antal 
biståndsmottagare]], "n.a.")</f>
        <v>269689.82712696726</v>
      </c>
    </row>
    <row r="236" spans="1:10" x14ac:dyDescent="0.2">
      <c r="A236" t="s">
        <v>32</v>
      </c>
      <c r="B236" s="2">
        <v>21029</v>
      </c>
      <c r="C236" s="6">
        <f t="shared" si="20"/>
        <v>1.9819095735025597E-3</v>
      </c>
      <c r="D236" s="2">
        <f t="shared" si="22"/>
        <v>3967782.9661521246</v>
      </c>
      <c r="E236" s="18">
        <v>219</v>
      </c>
      <c r="F236" s="4">
        <f t="shared" si="21"/>
        <v>2.0296570898980537E-3</v>
      </c>
      <c r="G236" s="3">
        <f t="shared" si="23"/>
        <v>4063373.4939759034</v>
      </c>
      <c r="H236" s="3">
        <f t="shared" si="19"/>
        <v>52.7710843373494</v>
      </c>
      <c r="I236" s="3">
        <f t="shared" si="24"/>
        <v>39.578313253012048</v>
      </c>
      <c r="J236" s="7">
        <f>IFERROR(Table1[[#This Row],[Budget
statsbidrag ca (kr)]] - Table1[[#This Row],[Beräkning statsbidrag 
baserat på antal 
biståndsmottagare]], "n.a.")</f>
        <v>-95590.527823778801</v>
      </c>
    </row>
    <row r="237" spans="1:10" x14ac:dyDescent="0.2">
      <c r="A237" t="s">
        <v>252</v>
      </c>
      <c r="B237" s="2">
        <v>17458</v>
      </c>
      <c r="C237" s="6">
        <f t="shared" si="20"/>
        <v>1.6453553347381088E-3</v>
      </c>
      <c r="D237" s="2">
        <f t="shared" si="22"/>
        <v>3294001.3801456941</v>
      </c>
      <c r="E237" s="18">
        <v>195</v>
      </c>
      <c r="F237" s="4">
        <f t="shared" si="21"/>
        <v>1.8072289156626507E-3</v>
      </c>
      <c r="G237" s="3">
        <f t="shared" si="23"/>
        <v>3618072.2891566264</v>
      </c>
      <c r="H237" s="3">
        <f t="shared" si="19"/>
        <v>46.987951807228917</v>
      </c>
      <c r="I237" s="3">
        <f t="shared" si="24"/>
        <v>35.24096385542169</v>
      </c>
      <c r="J237" s="7">
        <f>IFERROR(Table1[[#This Row],[Budget
statsbidrag ca (kr)]] - Table1[[#This Row],[Beräkning statsbidrag 
baserat på antal 
biståndsmottagare]], "n.a.")</f>
        <v>-324070.90901093232</v>
      </c>
    </row>
    <row r="238" spans="1:10" x14ac:dyDescent="0.2">
      <c r="A238" t="s">
        <v>75</v>
      </c>
      <c r="B238" s="2">
        <v>11963</v>
      </c>
      <c r="C238" s="6">
        <f t="shared" si="20"/>
        <v>1.1274708368353762E-3</v>
      </c>
      <c r="D238" s="2">
        <f t="shared" si="22"/>
        <v>2257196.6153444233</v>
      </c>
      <c r="E238" s="18">
        <v>116</v>
      </c>
      <c r="F238" s="4">
        <f t="shared" si="21"/>
        <v>1.0750695088044486E-3</v>
      </c>
      <c r="G238" s="3">
        <f t="shared" si="23"/>
        <v>2152289.1566265062</v>
      </c>
      <c r="H238" s="3">
        <f t="shared" si="19"/>
        <v>27.951807228915662</v>
      </c>
      <c r="I238" s="3">
        <f t="shared" si="24"/>
        <v>20.963855421686748</v>
      </c>
      <c r="J238" s="7">
        <f>IFERROR(Table1[[#This Row],[Budget
statsbidrag ca (kr)]] - Table1[[#This Row],[Beräkning statsbidrag 
baserat på antal 
biståndsmottagare]], "n.a.")</f>
        <v>104907.45871791709</v>
      </c>
    </row>
    <row r="239" spans="1:10" x14ac:dyDescent="0.2">
      <c r="A239" t="s">
        <v>174</v>
      </c>
      <c r="B239" s="2">
        <v>16026</v>
      </c>
      <c r="C239" s="6">
        <f t="shared" si="20"/>
        <v>1.5103943518451673E-3</v>
      </c>
      <c r="D239" s="2">
        <f t="shared" si="22"/>
        <v>3023809.492394025</v>
      </c>
      <c r="E239" s="18">
        <v>119</v>
      </c>
      <c r="F239" s="4">
        <f t="shared" si="21"/>
        <v>1.1028730305838738E-3</v>
      </c>
      <c r="G239" s="3">
        <f t="shared" si="23"/>
        <v>2207951.8072289159</v>
      </c>
      <c r="H239" s="3">
        <f t="shared" si="19"/>
        <v>28.674698795180724</v>
      </c>
      <c r="I239" s="3">
        <f t="shared" si="24"/>
        <v>21.506024096385541</v>
      </c>
      <c r="J239" s="7">
        <f>IFERROR(Table1[[#This Row],[Budget
statsbidrag ca (kr)]] - Table1[[#This Row],[Beräkning statsbidrag 
baserat på antal 
biståndsmottagare]], "n.a.")</f>
        <v>815857.68516510911</v>
      </c>
    </row>
    <row r="240" spans="1:10" x14ac:dyDescent="0.2">
      <c r="A240" t="s">
        <v>122</v>
      </c>
      <c r="B240" s="2">
        <v>13693</v>
      </c>
      <c r="C240" s="6">
        <f t="shared" si="20"/>
        <v>1.2905172756655357E-3</v>
      </c>
      <c r="D240" s="2">
        <f t="shared" si="22"/>
        <v>2583615.585882402</v>
      </c>
      <c r="E240" s="18">
        <v>126</v>
      </c>
      <c r="F240" s="4">
        <f t="shared" si="21"/>
        <v>1.1677479147358665E-3</v>
      </c>
      <c r="G240" s="3">
        <f t="shared" si="23"/>
        <v>2337831.3253012048</v>
      </c>
      <c r="H240" s="3">
        <f t="shared" si="19"/>
        <v>30.361445783132531</v>
      </c>
      <c r="I240" s="3">
        <f t="shared" si="24"/>
        <v>22.771084337349397</v>
      </c>
      <c r="J240" s="7">
        <f>IFERROR(Table1[[#This Row],[Budget
statsbidrag ca (kr)]] - Table1[[#This Row],[Beräkning statsbidrag 
baserat på antal 
biståndsmottagare]], "n.a.")</f>
        <v>245784.26058119722</v>
      </c>
    </row>
    <row r="241" spans="1:10" x14ac:dyDescent="0.2">
      <c r="A241" t="s">
        <v>199</v>
      </c>
      <c r="B241" s="2">
        <v>11289</v>
      </c>
      <c r="C241" s="6">
        <f t="shared" si="20"/>
        <v>1.0639486982391172E-3</v>
      </c>
      <c r="D241" s="2">
        <f t="shared" si="22"/>
        <v>2130025.2938747127</v>
      </c>
      <c r="E241" s="18">
        <v>146</v>
      </c>
      <c r="F241" s="4">
        <f t="shared" si="21"/>
        <v>1.3531047265987026E-3</v>
      </c>
      <c r="G241" s="3">
        <f t="shared" si="23"/>
        <v>2708915.6626506024</v>
      </c>
      <c r="H241" s="3">
        <f t="shared" si="19"/>
        <v>35.180722891566262</v>
      </c>
      <c r="I241" s="3">
        <f t="shared" si="24"/>
        <v>26.3855421686747</v>
      </c>
      <c r="J241" s="7">
        <f>IFERROR(Table1[[#This Row],[Budget
statsbidrag ca (kr)]] - Table1[[#This Row],[Beräkning statsbidrag 
baserat på antal 
biståndsmottagare]], "n.a.")</f>
        <v>-578890.36877588974</v>
      </c>
    </row>
    <row r="242" spans="1:10" x14ac:dyDescent="0.2">
      <c r="A242" t="s">
        <v>88</v>
      </c>
      <c r="B242" s="2">
        <v>6918</v>
      </c>
      <c r="C242" s="6">
        <f t="shared" si="20"/>
        <v>6.5199726232777156E-4</v>
      </c>
      <c r="D242" s="2">
        <f t="shared" si="22"/>
        <v>1305298.5191801987</v>
      </c>
      <c r="E242" s="18">
        <v>56</v>
      </c>
      <c r="F242" s="4">
        <f t="shared" si="21"/>
        <v>5.1899907321594071E-4</v>
      </c>
      <c r="G242" s="3">
        <f t="shared" si="23"/>
        <v>1039036.1445783132</v>
      </c>
      <c r="H242" s="3">
        <f t="shared" si="19"/>
        <v>13.493975903614459</v>
      </c>
      <c r="I242" s="3">
        <f t="shared" si="24"/>
        <v>10.120481927710843</v>
      </c>
      <c r="J242" s="7">
        <f>IFERROR(Table1[[#This Row],[Budget
statsbidrag ca (kr)]] - Table1[[#This Row],[Beräkning statsbidrag 
baserat på antal 
biståndsmottagare]], "n.a.")</f>
        <v>266262.37460188544</v>
      </c>
    </row>
    <row r="243" spans="1:10" x14ac:dyDescent="0.2">
      <c r="A243" t="s">
        <v>175</v>
      </c>
      <c r="B243" s="2">
        <v>11871</v>
      </c>
      <c r="C243" s="6">
        <f t="shared" si="20"/>
        <v>1.1188001591634833E-3</v>
      </c>
      <c r="D243" s="2">
        <f t="shared" si="22"/>
        <v>2239837.9186452935</v>
      </c>
      <c r="E243" s="18">
        <v>109</v>
      </c>
      <c r="F243" s="4">
        <f t="shared" si="21"/>
        <v>1.0101946246524559E-3</v>
      </c>
      <c r="G243" s="3">
        <f t="shared" si="23"/>
        <v>2022409.6385542168</v>
      </c>
      <c r="H243" s="3">
        <f t="shared" si="19"/>
        <v>26.265060240963855</v>
      </c>
      <c r="I243" s="3">
        <f t="shared" si="24"/>
        <v>19.698795180722893</v>
      </c>
      <c r="J243" s="7">
        <f>IFERROR(Table1[[#This Row],[Budget
statsbidrag ca (kr)]] - Table1[[#This Row],[Beräkning statsbidrag 
baserat på antal 
biståndsmottagare]], "n.a.")</f>
        <v>217428.28009107662</v>
      </c>
    </row>
    <row r="244" spans="1:10" x14ac:dyDescent="0.2">
      <c r="A244" t="s">
        <v>67</v>
      </c>
      <c r="B244" s="2">
        <v>18601</v>
      </c>
      <c r="C244" s="6">
        <f t="shared" si="20"/>
        <v>1.7530790801617345E-3</v>
      </c>
      <c r="D244" s="2">
        <f t="shared" si="22"/>
        <v>3509664.3184837927</v>
      </c>
      <c r="E244" s="18">
        <v>281</v>
      </c>
      <c r="F244" s="4">
        <f t="shared" si="21"/>
        <v>2.6042632066728454E-3</v>
      </c>
      <c r="G244" s="3">
        <f t="shared" si="23"/>
        <v>5213734.9397590365</v>
      </c>
      <c r="H244" s="3">
        <f t="shared" si="19"/>
        <v>67.710843373493972</v>
      </c>
      <c r="I244" s="3">
        <f t="shared" si="24"/>
        <v>50.783132530120483</v>
      </c>
      <c r="J244" s="7">
        <f>IFERROR(Table1[[#This Row],[Budget
statsbidrag ca (kr)]] - Table1[[#This Row],[Beräkning statsbidrag 
baserat på antal 
biståndsmottagare]], "n.a.")</f>
        <v>-1704070.6212752438</v>
      </c>
    </row>
    <row r="245" spans="1:10" x14ac:dyDescent="0.2">
      <c r="A245" t="s">
        <v>123</v>
      </c>
      <c r="B245" s="2">
        <v>47355</v>
      </c>
      <c r="C245" s="6">
        <f t="shared" si="20"/>
        <v>4.4630428386139964E-3</v>
      </c>
      <c r="D245" s="2">
        <f t="shared" si="22"/>
        <v>8935011.7629052196</v>
      </c>
      <c r="E245" s="18">
        <v>491</v>
      </c>
      <c r="F245" s="4">
        <f t="shared" si="21"/>
        <v>4.5505097312326225E-3</v>
      </c>
      <c r="G245" s="3">
        <f t="shared" si="23"/>
        <v>9110120.4819277097</v>
      </c>
      <c r="H245" s="3">
        <f t="shared" si="19"/>
        <v>118.31325301204819</v>
      </c>
      <c r="I245" s="3">
        <f t="shared" si="24"/>
        <v>88.734939759036138</v>
      </c>
      <c r="J245" s="7">
        <f>IFERROR(Table1[[#This Row],[Budget
statsbidrag ca (kr)]] - Table1[[#This Row],[Beräkning statsbidrag 
baserat på antal 
biståndsmottagare]], "n.a.")</f>
        <v>-175108.71902249008</v>
      </c>
    </row>
    <row r="246" spans="1:10" x14ac:dyDescent="0.2">
      <c r="A246" t="s">
        <v>176</v>
      </c>
      <c r="B246" s="2">
        <v>59243</v>
      </c>
      <c r="C246" s="6">
        <f t="shared" si="20"/>
        <v>5.5834451882168503E-3</v>
      </c>
      <c r="D246" s="2">
        <f t="shared" si="22"/>
        <v>11178057.266810134</v>
      </c>
      <c r="E246" s="18">
        <v>827</v>
      </c>
      <c r="F246" s="4">
        <f t="shared" si="21"/>
        <v>7.6645041705282668E-3</v>
      </c>
      <c r="G246" s="3">
        <f t="shared" si="23"/>
        <v>15344337.34939759</v>
      </c>
      <c r="H246" s="3">
        <f t="shared" si="19"/>
        <v>199.27710843373495</v>
      </c>
      <c r="I246" s="3">
        <f t="shared" si="24"/>
        <v>149.45783132530121</v>
      </c>
      <c r="J246" s="7">
        <f>IFERROR(Table1[[#This Row],[Budget
statsbidrag ca (kr)]] - Table1[[#This Row],[Beräkning statsbidrag 
baserat på antal 
biståndsmottagare]], "n.a.")</f>
        <v>-4166280.0825874563</v>
      </c>
    </row>
    <row r="247" spans="1:10" x14ac:dyDescent="0.2">
      <c r="A247" t="s">
        <v>43</v>
      </c>
      <c r="B247" s="2">
        <v>14893</v>
      </c>
      <c r="C247" s="6">
        <f t="shared" si="20"/>
        <v>1.4036130713858778E-3</v>
      </c>
      <c r="D247" s="2">
        <f t="shared" si="22"/>
        <v>2810033.3689145274</v>
      </c>
      <c r="E247" s="18">
        <v>40</v>
      </c>
      <c r="F247" s="4">
        <f t="shared" si="21"/>
        <v>3.7071362372567191E-4</v>
      </c>
      <c r="G247" s="3">
        <f t="shared" si="23"/>
        <v>742168.67469879519</v>
      </c>
      <c r="H247" s="3">
        <f t="shared" si="19"/>
        <v>9.6385542168674689</v>
      </c>
      <c r="I247" s="3">
        <f t="shared" si="24"/>
        <v>7.2289156626506026</v>
      </c>
      <c r="J247" s="7">
        <f>IFERROR(Table1[[#This Row],[Budget
statsbidrag ca (kr)]] - Table1[[#This Row],[Beräkning statsbidrag 
baserat på antal 
biståndsmottagare]], "n.a.")</f>
        <v>2067864.6942157322</v>
      </c>
    </row>
    <row r="248" spans="1:10" x14ac:dyDescent="0.2">
      <c r="A248" t="s">
        <v>19</v>
      </c>
      <c r="B248" s="2">
        <v>49656</v>
      </c>
      <c r="C248" s="6">
        <f t="shared" si="20"/>
        <v>4.6799040269077516E-3</v>
      </c>
      <c r="D248" s="2">
        <f t="shared" si="22"/>
        <v>9369167.8618693184</v>
      </c>
      <c r="E248" s="18">
        <v>340</v>
      </c>
      <c r="F248" s="4">
        <f t="shared" si="21"/>
        <v>3.1510658016682112E-3</v>
      </c>
      <c r="G248" s="3">
        <f t="shared" si="23"/>
        <v>6308433.7349397596</v>
      </c>
      <c r="H248" s="3">
        <f t="shared" si="19"/>
        <v>81.92771084337349</v>
      </c>
      <c r="I248" s="3">
        <f t="shared" si="24"/>
        <v>61.445783132530117</v>
      </c>
      <c r="J248" s="7">
        <f>IFERROR(Table1[[#This Row],[Budget
statsbidrag ca (kr)]] - Table1[[#This Row],[Beräkning statsbidrag 
baserat på antal 
biståndsmottagare]], "n.a.")</f>
        <v>3060734.1269295588</v>
      </c>
    </row>
    <row r="249" spans="1:10" x14ac:dyDescent="0.2">
      <c r="A249" t="s">
        <v>20</v>
      </c>
      <c r="B249" s="2">
        <v>78442</v>
      </c>
      <c r="C249" s="6">
        <f t="shared" si="20"/>
        <v>7.392883673245889E-3</v>
      </c>
      <c r="D249" s="2">
        <f t="shared" si="22"/>
        <v>14800553.11383827</v>
      </c>
      <c r="E249" s="18">
        <v>192</v>
      </c>
      <c r="F249" s="4">
        <f t="shared" si="21"/>
        <v>1.7794253938832251E-3</v>
      </c>
      <c r="G249" s="3">
        <f t="shared" si="23"/>
        <v>3562409.6385542168</v>
      </c>
      <c r="H249" s="3">
        <f t="shared" si="19"/>
        <v>46.265060240963855</v>
      </c>
      <c r="I249" s="3">
        <f t="shared" si="24"/>
        <v>34.69879518072289</v>
      </c>
      <c r="J249" s="7">
        <f>IFERROR(Table1[[#This Row],[Budget
statsbidrag ca (kr)]] - Table1[[#This Row],[Beräkning statsbidrag 
baserat på antal 
biståndsmottagare]], "n.a.")</f>
        <v>11238143.475284053</v>
      </c>
    </row>
    <row r="250" spans="1:10" x14ac:dyDescent="0.2">
      <c r="A250" t="s">
        <v>177</v>
      </c>
      <c r="B250" s="2">
        <v>9092</v>
      </c>
      <c r="C250" s="6">
        <f t="shared" si="20"/>
        <v>8.5688914557445787E-4</v>
      </c>
      <c r="D250" s="2">
        <f t="shared" si="22"/>
        <v>1715492.0694400645</v>
      </c>
      <c r="E250" s="18">
        <v>95</v>
      </c>
      <c r="F250" s="4">
        <f t="shared" si="21"/>
        <v>8.8044485634847084E-4</v>
      </c>
      <c r="G250" s="3">
        <f t="shared" si="23"/>
        <v>1762650.6024096387</v>
      </c>
      <c r="H250" s="3">
        <f t="shared" si="19"/>
        <v>22.891566265060241</v>
      </c>
      <c r="I250" s="3">
        <f t="shared" si="24"/>
        <v>17.168674698795179</v>
      </c>
      <c r="J250" s="7">
        <f>IFERROR(Table1[[#This Row],[Budget
statsbidrag ca (kr)]] - Table1[[#This Row],[Beräkning statsbidrag 
baserat på antal 
biståndsmottagare]], "n.a.")</f>
        <v>-47158.532969574211</v>
      </c>
    </row>
    <row r="251" spans="1:10" x14ac:dyDescent="0.2">
      <c r="A251" t="s">
        <v>178</v>
      </c>
      <c r="B251" s="2">
        <v>56816</v>
      </c>
      <c r="C251" s="6">
        <f t="shared" si="20"/>
        <v>5.3547089413724588E-3</v>
      </c>
      <c r="D251" s="2">
        <f t="shared" si="22"/>
        <v>10720127.300627662</v>
      </c>
      <c r="E251" s="18">
        <v>686</v>
      </c>
      <c r="F251" s="4">
        <f t="shared" si="21"/>
        <v>6.3577386468952734E-3</v>
      </c>
      <c r="G251" s="3">
        <f t="shared" si="23"/>
        <v>12728192.771084337</v>
      </c>
      <c r="H251" s="3">
        <f t="shared" si="19"/>
        <v>165.3012048192771</v>
      </c>
      <c r="I251" s="3">
        <f t="shared" si="24"/>
        <v>123.97590361445783</v>
      </c>
      <c r="J251" s="7">
        <f>IFERROR(Table1[[#This Row],[Budget
statsbidrag ca (kr)]] - Table1[[#This Row],[Beräkning statsbidrag 
baserat på antal 
biståndsmottagare]], "n.a.")</f>
        <v>-2008065.4704566747</v>
      </c>
    </row>
    <row r="252" spans="1:10" x14ac:dyDescent="0.2">
      <c r="A252" t="s">
        <v>179</v>
      </c>
      <c r="B252" s="2">
        <v>24946</v>
      </c>
      <c r="C252" s="6">
        <f t="shared" si="20"/>
        <v>2.351073100033043E-3</v>
      </c>
      <c r="D252" s="2">
        <f t="shared" si="22"/>
        <v>4706848.3462661523</v>
      </c>
      <c r="E252" s="18">
        <v>150</v>
      </c>
      <c r="F252" s="4">
        <f t="shared" si="21"/>
        <v>1.3901760889712697E-3</v>
      </c>
      <c r="G252" s="3">
        <f t="shared" si="23"/>
        <v>2783132.5301204822</v>
      </c>
      <c r="H252" s="3">
        <f t="shared" si="19"/>
        <v>36.144578313253014</v>
      </c>
      <c r="I252" s="3">
        <f t="shared" si="24"/>
        <v>27.108433734939759</v>
      </c>
      <c r="J252" s="7">
        <f>IFERROR(Table1[[#This Row],[Budget
statsbidrag ca (kr)]] - Table1[[#This Row],[Beräkning statsbidrag 
baserat på antal 
biståndsmottagare]], "n.a.")</f>
        <v>1923715.8161456701</v>
      </c>
    </row>
    <row r="253" spans="1:10" x14ac:dyDescent="0.2">
      <c r="A253" t="s">
        <v>273</v>
      </c>
      <c r="B253" s="2">
        <v>135317</v>
      </c>
      <c r="C253" s="6">
        <f t="shared" si="20"/>
        <v>1.2753153157907931E-2</v>
      </c>
      <c r="D253" s="2">
        <f t="shared" si="22"/>
        <v>25531812.622131679</v>
      </c>
      <c r="E253" s="18">
        <v>868</v>
      </c>
      <c r="F253" s="4">
        <f t="shared" si="21"/>
        <v>8.0444856348470799E-3</v>
      </c>
      <c r="G253" s="3">
        <f t="shared" si="23"/>
        <v>16105060.240963854</v>
      </c>
      <c r="H253" s="3">
        <f t="shared" si="19"/>
        <v>209.15662650602408</v>
      </c>
      <c r="I253" s="3">
        <f t="shared" si="24"/>
        <v>156.86746987951807</v>
      </c>
      <c r="J253" s="7">
        <f>IFERROR(Table1[[#This Row],[Budget
statsbidrag ca (kr)]] - Table1[[#This Row],[Beräkning statsbidrag 
baserat på antal 
biståndsmottagare]], "n.a.")</f>
        <v>9426752.3811678253</v>
      </c>
    </row>
    <row r="254" spans="1:10" x14ac:dyDescent="0.2">
      <c r="A254" t="s">
        <v>21</v>
      </c>
      <c r="B254" s="2">
        <v>50476</v>
      </c>
      <c r="C254" s="6">
        <f t="shared" si="20"/>
        <v>4.7571861539833183E-3</v>
      </c>
      <c r="D254" s="2">
        <f t="shared" si="22"/>
        <v>9523886.6802746039</v>
      </c>
      <c r="E254" s="18">
        <v>312</v>
      </c>
      <c r="F254" s="4">
        <f t="shared" si="21"/>
        <v>2.891566265060241E-3</v>
      </c>
      <c r="G254" s="3">
        <f t="shared" si="23"/>
        <v>5788915.6626506029</v>
      </c>
      <c r="H254" s="3">
        <f t="shared" si="19"/>
        <v>75.180722891566262</v>
      </c>
      <c r="I254" s="3">
        <f t="shared" si="24"/>
        <v>56.385542168674696</v>
      </c>
      <c r="J254" s="7">
        <f>IFERROR(Table1[[#This Row],[Budget
statsbidrag ca (kr)]] - Table1[[#This Row],[Beräkning statsbidrag 
baserat på antal 
biståndsmottagare]], "n.a.")</f>
        <v>3734971.017624001</v>
      </c>
    </row>
    <row r="255" spans="1:10" x14ac:dyDescent="0.2">
      <c r="A255" t="s">
        <v>22</v>
      </c>
      <c r="B255" s="2">
        <v>33266</v>
      </c>
      <c r="C255" s="6">
        <f t="shared" si="20"/>
        <v>3.1352039503607472E-3</v>
      </c>
      <c r="D255" s="2">
        <f t="shared" si="22"/>
        <v>6276678.3086222159</v>
      </c>
      <c r="E255" s="18">
        <v>299</v>
      </c>
      <c r="F255" s="4">
        <f t="shared" si="21"/>
        <v>2.7710843373493976E-3</v>
      </c>
      <c r="G255" s="3">
        <f t="shared" si="23"/>
        <v>5547710.8433734942</v>
      </c>
      <c r="H255" s="3">
        <f t="shared" si="19"/>
        <v>72.048192771084331</v>
      </c>
      <c r="I255" s="3">
        <f t="shared" si="24"/>
        <v>54.036144578313255</v>
      </c>
      <c r="J255" s="7">
        <f>IFERROR(Table1[[#This Row],[Budget
statsbidrag ca (kr)]] - Table1[[#This Row],[Beräkning statsbidrag 
baserat på antal 
biståndsmottagare]], "n.a.")</f>
        <v>728967.46524872165</v>
      </c>
    </row>
    <row r="256" spans="1:10" x14ac:dyDescent="0.2">
      <c r="A256" t="s">
        <v>33</v>
      </c>
      <c r="B256" s="2">
        <v>249893</v>
      </c>
      <c r="C256" s="6">
        <f t="shared" si="20"/>
        <v>2.3551539733286185E-2</v>
      </c>
      <c r="D256" s="2">
        <f t="shared" si="22"/>
        <v>47150182.546038948</v>
      </c>
      <c r="E256" s="18">
        <v>2815</v>
      </c>
      <c r="F256" s="4">
        <f t="shared" si="21"/>
        <v>2.6088971269694162E-2</v>
      </c>
      <c r="G256" s="3">
        <f t="shared" si="23"/>
        <v>52230120.481927715</v>
      </c>
      <c r="H256" s="3">
        <f t="shared" si="19"/>
        <v>678.31325301204822</v>
      </c>
      <c r="I256" s="3">
        <f t="shared" si="24"/>
        <v>508.73493975903614</v>
      </c>
      <c r="J256" s="7">
        <f>IFERROR(Table1[[#This Row],[Budget
statsbidrag ca (kr)]] - Table1[[#This Row],[Beräkning statsbidrag 
baserat på antal 
biståndsmottagare]], "n.a.")</f>
        <v>-5079937.9358887672</v>
      </c>
    </row>
    <row r="257" spans="1:10" x14ac:dyDescent="0.2">
      <c r="A257" t="s">
        <v>76</v>
      </c>
      <c r="B257" s="2">
        <v>8941</v>
      </c>
      <c r="C257" s="6">
        <f t="shared" si="20"/>
        <v>8.4265792461298147E-4</v>
      </c>
      <c r="D257" s="2">
        <f t="shared" si="22"/>
        <v>1687001.165075189</v>
      </c>
      <c r="E257" s="18">
        <v>105</v>
      </c>
      <c r="F257" s="4">
        <f t="shared" si="21"/>
        <v>9.7312326227988878E-4</v>
      </c>
      <c r="G257" s="3">
        <f t="shared" si="23"/>
        <v>1948192.7710843375</v>
      </c>
      <c r="H257" s="3">
        <f t="shared" si="19"/>
        <v>25.301204819277107</v>
      </c>
      <c r="I257" s="3">
        <f t="shared" si="24"/>
        <v>18.975903614457831</v>
      </c>
      <c r="J257" s="7">
        <f>IFERROR(Table1[[#This Row],[Budget
statsbidrag ca (kr)]] - Table1[[#This Row],[Beräkning statsbidrag 
baserat på antal 
biståndsmottagare]], "n.a.")</f>
        <v>-261191.60600914853</v>
      </c>
    </row>
    <row r="258" spans="1:10" x14ac:dyDescent="0.2">
      <c r="A258" t="s">
        <v>53</v>
      </c>
      <c r="B258" s="2">
        <v>7513</v>
      </c>
      <c r="C258" s="6">
        <f t="shared" si="20"/>
        <v>7.0807392770577454E-4</v>
      </c>
      <c r="D258" s="2">
        <f t="shared" si="22"/>
        <v>1417564.0032669606</v>
      </c>
      <c r="E258" s="18">
        <v>42</v>
      </c>
      <c r="F258" s="4">
        <f t="shared" si="21"/>
        <v>3.8924930491195553E-4</v>
      </c>
      <c r="G258" s="3">
        <f t="shared" si="23"/>
        <v>779277.10843373497</v>
      </c>
      <c r="H258" s="3">
        <f t="shared" si="19"/>
        <v>10.120481927710843</v>
      </c>
      <c r="I258" s="3">
        <f t="shared" si="24"/>
        <v>7.5903614457831328</v>
      </c>
      <c r="J258" s="7">
        <f>IFERROR(Table1[[#This Row],[Budget
statsbidrag ca (kr)]] - Table1[[#This Row],[Beräkning statsbidrag 
baserat på antal 
biståndsmottagare]], "n.a.")</f>
        <v>638286.89483322564</v>
      </c>
    </row>
    <row r="259" spans="1:10" x14ac:dyDescent="0.2">
      <c r="A259" t="s">
        <v>68</v>
      </c>
      <c r="B259" s="2">
        <v>14927</v>
      </c>
      <c r="C259" s="6">
        <f t="shared" si="20"/>
        <v>1.4068174522646208E-3</v>
      </c>
      <c r="D259" s="2">
        <f t="shared" si="22"/>
        <v>2816448.5394337708</v>
      </c>
      <c r="E259" s="18">
        <v>117</v>
      </c>
      <c r="F259" s="4">
        <f t="shared" si="21"/>
        <v>1.0843373493975904E-3</v>
      </c>
      <c r="G259" s="3">
        <f t="shared" si="23"/>
        <v>2170843.373493976</v>
      </c>
      <c r="H259" s="3">
        <f t="shared" si="19"/>
        <v>28.192771084337348</v>
      </c>
      <c r="I259" s="3">
        <f t="shared" si="24"/>
        <v>21.14457831325301</v>
      </c>
      <c r="J259" s="7">
        <f>IFERROR(Table1[[#This Row],[Budget
statsbidrag ca (kr)]] - Table1[[#This Row],[Beräkning statsbidrag 
baserat på antal 
biståndsmottagare]], "n.a.")</f>
        <v>645605.16593979485</v>
      </c>
    </row>
    <row r="260" spans="1:10" x14ac:dyDescent="0.2">
      <c r="A260" t="s">
        <v>54</v>
      </c>
      <c r="B260" s="2">
        <v>7526</v>
      </c>
      <c r="C260" s="6">
        <f t="shared" si="20"/>
        <v>7.0929913215941149E-4</v>
      </c>
      <c r="D260" s="2">
        <f t="shared" si="22"/>
        <v>1420016.8625831418</v>
      </c>
      <c r="E260" s="18">
        <v>92</v>
      </c>
      <c r="F260" s="4">
        <f t="shared" si="21"/>
        <v>8.5264133456904544E-4</v>
      </c>
      <c r="G260" s="3">
        <f t="shared" si="23"/>
        <v>1706987.9518072288</v>
      </c>
      <c r="H260" s="3">
        <f t="shared" si="19"/>
        <v>22.168674698795179</v>
      </c>
      <c r="I260" s="3">
        <f t="shared" si="24"/>
        <v>16.626506024096386</v>
      </c>
      <c r="J260" s="7">
        <f>IFERROR(Table1[[#This Row],[Budget
statsbidrag ca (kr)]] - Table1[[#This Row],[Beräkning statsbidrag 
baserat på antal 
biståndsmottagare]], "n.a.")</f>
        <v>-286971.08922408707</v>
      </c>
    </row>
    <row r="261" spans="1:10" x14ac:dyDescent="0.2">
      <c r="A261" t="s">
        <v>23</v>
      </c>
      <c r="B261" s="2">
        <v>35314</v>
      </c>
      <c r="C261" s="6">
        <f t="shared" si="20"/>
        <v>3.3282207750567976E-3</v>
      </c>
      <c r="D261" s="2">
        <f t="shared" si="22"/>
        <v>6663097.9916637093</v>
      </c>
      <c r="E261" s="18">
        <v>139</v>
      </c>
      <c r="F261" s="4">
        <f t="shared" si="21"/>
        <v>1.2882298424467099E-3</v>
      </c>
      <c r="G261" s="3">
        <f t="shared" si="23"/>
        <v>2579036.1445783135</v>
      </c>
      <c r="H261" s="3">
        <f t="shared" si="19"/>
        <v>33.493975903614455</v>
      </c>
      <c r="I261" s="3">
        <f t="shared" si="24"/>
        <v>25.120481927710845</v>
      </c>
      <c r="J261" s="7">
        <f>IFERROR(Table1[[#This Row],[Budget
statsbidrag ca (kr)]] - Table1[[#This Row],[Beräkning statsbidrag 
baserat på antal 
biståndsmottagare]], "n.a.")</f>
        <v>4084061.8470853958</v>
      </c>
    </row>
    <row r="262" spans="1:10" x14ac:dyDescent="0.2">
      <c r="A262" t="s">
        <v>236</v>
      </c>
      <c r="B262" s="2">
        <v>6741</v>
      </c>
      <c r="C262" s="6">
        <f t="shared" si="20"/>
        <v>6.3531563245902115E-4</v>
      </c>
      <c r="D262" s="2">
        <f t="shared" si="22"/>
        <v>1271901.8961829604</v>
      </c>
      <c r="E262" s="18">
        <v>48</v>
      </c>
      <c r="F262" s="4">
        <f t="shared" si="21"/>
        <v>4.4485634847080629E-4</v>
      </c>
      <c r="G262" s="3">
        <f t="shared" si="23"/>
        <v>890602.40963855421</v>
      </c>
      <c r="H262" s="3">
        <f t="shared" si="19"/>
        <v>11.566265060240964</v>
      </c>
      <c r="I262" s="3">
        <f t="shared" si="24"/>
        <v>8.6746987951807224</v>
      </c>
      <c r="J262" s="7">
        <f>IFERROR(Table1[[#This Row],[Budget
statsbidrag ca (kr)]] - Table1[[#This Row],[Beräkning statsbidrag 
baserat på antal 
biståndsmottagare]], "n.a.")</f>
        <v>381299.48654440616</v>
      </c>
    </row>
    <row r="263" spans="1:10" x14ac:dyDescent="0.2">
      <c r="A263" t="s">
        <v>180</v>
      </c>
      <c r="B263" s="2">
        <v>16019</v>
      </c>
      <c r="C263" s="6">
        <f t="shared" si="20"/>
        <v>1.509734626370132E-3</v>
      </c>
      <c r="D263" s="2">
        <f t="shared" si="22"/>
        <v>3022488.7219930044</v>
      </c>
      <c r="E263" s="18">
        <v>171</v>
      </c>
      <c r="F263" s="4">
        <f t="shared" si="21"/>
        <v>1.5848007414272474E-3</v>
      </c>
      <c r="G263" s="3">
        <f t="shared" si="23"/>
        <v>3172771.0843373495</v>
      </c>
      <c r="H263" s="3">
        <f t="shared" si="19"/>
        <v>41.204819277108435</v>
      </c>
      <c r="I263" s="3">
        <f t="shared" si="24"/>
        <v>30.903614457831324</v>
      </c>
      <c r="J263" s="7">
        <f>IFERROR(Table1[[#This Row],[Budget
statsbidrag ca (kr)]] - Table1[[#This Row],[Beräkning statsbidrag 
baserat på antal 
biståndsmottagare]], "n.a.")</f>
        <v>-150282.36234434508</v>
      </c>
    </row>
    <row r="264" spans="1:10" x14ac:dyDescent="0.2">
      <c r="A264" t="s">
        <v>135</v>
      </c>
      <c r="B264" s="2">
        <v>69394</v>
      </c>
      <c r="C264" s="6">
        <f t="shared" si="20"/>
        <v>6.5401413735145103E-3</v>
      </c>
      <c r="D264" s="2">
        <f t="shared" si="22"/>
        <v>13093363.02977605</v>
      </c>
      <c r="E264" s="18">
        <v>445</v>
      </c>
      <c r="F264" s="4">
        <f t="shared" si="21"/>
        <v>4.1241890639480997E-3</v>
      </c>
      <c r="G264" s="3">
        <f t="shared" si="23"/>
        <v>8256626.5060240952</v>
      </c>
      <c r="H264" s="3">
        <f t="shared" si="19"/>
        <v>107.22891566265061</v>
      </c>
      <c r="I264" s="3">
        <f t="shared" si="24"/>
        <v>80.421686746987945</v>
      </c>
      <c r="J264" s="7">
        <f>IFERROR(Table1[[#This Row],[Budget
statsbidrag ca (kr)]] - Table1[[#This Row],[Beräkning statsbidrag 
baserat på antal 
biståndsmottagare]], "n.a.")</f>
        <v>4836736.5237519545</v>
      </c>
    </row>
    <row r="265" spans="1:10" x14ac:dyDescent="0.2">
      <c r="A265" t="s">
        <v>24</v>
      </c>
      <c r="B265" s="2">
        <v>11635</v>
      </c>
      <c r="C265" s="6">
        <f t="shared" si="20"/>
        <v>1.0965579860051492E-3</v>
      </c>
      <c r="D265" s="2">
        <f t="shared" si="22"/>
        <v>2195309.0879823091</v>
      </c>
      <c r="E265" s="18">
        <v>50</v>
      </c>
      <c r="F265" s="4">
        <f t="shared" si="21"/>
        <v>4.6339202965708991E-4</v>
      </c>
      <c r="G265" s="3">
        <f t="shared" si="23"/>
        <v>927710.84337349399</v>
      </c>
      <c r="H265" s="3">
        <f t="shared" si="19"/>
        <v>12.048192771084338</v>
      </c>
      <c r="I265" s="3">
        <f t="shared" si="24"/>
        <v>9.0361445783132535</v>
      </c>
      <c r="J265" s="7">
        <f>IFERROR(Table1[[#This Row],[Budget
statsbidrag ca (kr)]] - Table1[[#This Row],[Beräkning statsbidrag 
baserat på antal 
biståndsmottagare]], "n.a.")</f>
        <v>1267598.2446088151</v>
      </c>
    </row>
    <row r="266" spans="1:10" x14ac:dyDescent="0.2">
      <c r="A266" t="s">
        <v>124</v>
      </c>
      <c r="B266" s="2">
        <v>37887</v>
      </c>
      <c r="C266" s="6">
        <f t="shared" si="20"/>
        <v>3.5707170103804974E-3</v>
      </c>
      <c r="D266" s="2">
        <f t="shared" si="22"/>
        <v>7148575.4547817558</v>
      </c>
      <c r="E266" s="18">
        <v>55</v>
      </c>
      <c r="F266" s="4">
        <f t="shared" si="21"/>
        <v>5.0973123262279887E-4</v>
      </c>
      <c r="G266" s="3">
        <f t="shared" si="23"/>
        <v>1020481.9277108434</v>
      </c>
      <c r="H266" s="3">
        <f t="shared" si="19"/>
        <v>13.253012048192771</v>
      </c>
      <c r="I266" s="3">
        <f t="shared" si="24"/>
        <v>9.9397590361445776</v>
      </c>
      <c r="J266" s="7">
        <f>IFERROR(Table1[[#This Row],[Budget
statsbidrag ca (kr)]] - Table1[[#This Row],[Beräkning statsbidrag 
baserat på antal 
biståndsmottagare]], "n.a.")</f>
        <v>6128093.5270709125</v>
      </c>
    </row>
    <row r="267" spans="1:10" x14ac:dyDescent="0.2">
      <c r="A267" t="s">
        <v>69</v>
      </c>
      <c r="B267" s="2">
        <v>27370</v>
      </c>
      <c r="C267" s="6">
        <f t="shared" si="20"/>
        <v>2.5795266073881337E-3</v>
      </c>
      <c r="D267" s="2">
        <f t="shared" si="22"/>
        <v>5164212.2679910436</v>
      </c>
      <c r="E267" s="18">
        <v>328</v>
      </c>
      <c r="F267" s="4">
        <f t="shared" si="21"/>
        <v>3.0398517145505096E-3</v>
      </c>
      <c r="G267" s="3">
        <f t="shared" si="23"/>
        <v>6085783.1325301202</v>
      </c>
      <c r="H267" s="3">
        <f t="shared" si="19"/>
        <v>79.036144578313255</v>
      </c>
      <c r="I267" s="3">
        <f t="shared" si="24"/>
        <v>59.277108433734938</v>
      </c>
      <c r="J267" s="7">
        <f>IFERROR(Table1[[#This Row],[Budget
statsbidrag ca (kr)]] - Table1[[#This Row],[Beräkning statsbidrag 
baserat på antal 
biståndsmottagare]], "n.a.")</f>
        <v>-921570.86453907657</v>
      </c>
    </row>
    <row r="268" spans="1:10" x14ac:dyDescent="0.2">
      <c r="A268" t="s">
        <v>274</v>
      </c>
      <c r="B268" s="2">
        <v>6187</v>
      </c>
      <c r="C268" s="6">
        <f t="shared" si="20"/>
        <v>5.8310307343479662E-4</v>
      </c>
      <c r="D268" s="2">
        <f t="shared" si="22"/>
        <v>1167372.3530164626</v>
      </c>
      <c r="E268" s="18">
        <v>38</v>
      </c>
      <c r="F268" s="4">
        <f t="shared" si="21"/>
        <v>3.5217794253938835E-4</v>
      </c>
      <c r="G268" s="3">
        <f t="shared" si="23"/>
        <v>705060.24096385541</v>
      </c>
      <c r="H268" s="3">
        <f t="shared" si="19"/>
        <v>9.1566265060240966</v>
      </c>
      <c r="I268" s="3">
        <f t="shared" si="24"/>
        <v>6.8674698795180724</v>
      </c>
      <c r="J268" s="7">
        <f>IFERROR(Table1[[#This Row],[Budget
statsbidrag ca (kr)]] - Table1[[#This Row],[Beräkning statsbidrag 
baserat på antal 
biståndsmottagare]], "n.a.")</f>
        <v>462312.11205260723</v>
      </c>
    </row>
    <row r="269" spans="1:10" x14ac:dyDescent="0.2">
      <c r="A269" t="s">
        <v>89</v>
      </c>
      <c r="B269" s="2">
        <v>15349</v>
      </c>
      <c r="C269" s="6">
        <f t="shared" si="20"/>
        <v>1.4465894737596078E-3</v>
      </c>
      <c r="D269" s="2">
        <f t="shared" si="22"/>
        <v>2896072.1264667348</v>
      </c>
      <c r="E269" s="18">
        <v>77</v>
      </c>
      <c r="F269" s="4">
        <f t="shared" si="21"/>
        <v>7.1362372567191842E-4</v>
      </c>
      <c r="G269" s="3">
        <f t="shared" si="23"/>
        <v>1428674.6987951805</v>
      </c>
      <c r="H269" s="3">
        <f t="shared" si="19"/>
        <v>18.554216867469879</v>
      </c>
      <c r="I269" s="3">
        <f t="shared" si="24"/>
        <v>13.91566265060241</v>
      </c>
      <c r="J269" s="7">
        <f>IFERROR(Table1[[#This Row],[Budget
statsbidrag ca (kr)]] - Table1[[#This Row],[Beräkning statsbidrag 
baserat på antal 
biståndsmottagare]], "n.a.")</f>
        <v>1467397.4276715543</v>
      </c>
    </row>
    <row r="270" spans="1:10" x14ac:dyDescent="0.2">
      <c r="A270" t="s">
        <v>275</v>
      </c>
      <c r="B270" s="2">
        <v>5408</v>
      </c>
      <c r="C270" s="6">
        <f t="shared" si="20"/>
        <v>5.0968505271300796E-4</v>
      </c>
      <c r="D270" s="2">
        <f t="shared" si="22"/>
        <v>1020389.475531442</v>
      </c>
      <c r="E270" s="18">
        <v>24</v>
      </c>
      <c r="F270" s="4">
        <f t="shared" si="21"/>
        <v>2.2242817423540314E-4</v>
      </c>
      <c r="G270" s="3">
        <f t="shared" si="23"/>
        <v>445301.2048192771</v>
      </c>
      <c r="H270" s="3">
        <f t="shared" ref="H270:H304" si="25">IFERROR($B$6 * E270, "n.a.")</f>
        <v>5.7831325301204819</v>
      </c>
      <c r="I270" s="3">
        <f t="shared" si="24"/>
        <v>4.3373493975903612</v>
      </c>
      <c r="J270" s="7">
        <f>IFERROR(Table1[[#This Row],[Budget
statsbidrag ca (kr)]] - Table1[[#This Row],[Beräkning statsbidrag 
baserat på antal 
biståndsmottagare]], "n.a.")</f>
        <v>575088.27071216493</v>
      </c>
    </row>
    <row r="271" spans="1:10" x14ac:dyDescent="0.2">
      <c r="A271" t="s">
        <v>44</v>
      </c>
      <c r="B271" s="2">
        <v>8658</v>
      </c>
      <c r="C271" s="6">
        <f t="shared" ref="C271:C304" si="26">B271 / $B$14</f>
        <v>8.1598616612226752E-4</v>
      </c>
      <c r="D271" s="2">
        <f t="shared" si="22"/>
        <v>1633604.3045767797</v>
      </c>
      <c r="E271" s="18">
        <v>160</v>
      </c>
      <c r="F271" s="4">
        <f t="shared" ref="F271:F304" si="27">IFERROR(E271 / $E$14, "n.a.")</f>
        <v>1.4828544949026877E-3</v>
      </c>
      <c r="G271" s="3">
        <f t="shared" si="23"/>
        <v>2968674.6987951808</v>
      </c>
      <c r="H271" s="3">
        <f t="shared" si="25"/>
        <v>38.554216867469876</v>
      </c>
      <c r="I271" s="3">
        <f t="shared" si="24"/>
        <v>28.91566265060241</v>
      </c>
      <c r="J271" s="7">
        <f>IFERROR(Table1[[#This Row],[Budget
statsbidrag ca (kr)]] - Table1[[#This Row],[Beräkning statsbidrag 
baserat på antal 
biståndsmottagare]], "n.a.")</f>
        <v>-1335070.3942184011</v>
      </c>
    </row>
    <row r="272" spans="1:10" x14ac:dyDescent="0.2">
      <c r="A272" t="s">
        <v>181</v>
      </c>
      <c r="B272" s="2">
        <v>12472</v>
      </c>
      <c r="C272" s="6">
        <f t="shared" si="26"/>
        <v>1.1754423035200878E-3</v>
      </c>
      <c r="D272" s="2">
        <f t="shared" ref="D272:D304" si="28">C272 * $B$10 * 1000</f>
        <v>2353235.491647216</v>
      </c>
      <c r="E272" s="18">
        <v>72</v>
      </c>
      <c r="F272" s="4">
        <f t="shared" si="27"/>
        <v>6.6728452270620946E-4</v>
      </c>
      <c r="G272" s="3">
        <f t="shared" ref="G272:G304" si="29">IFERROR(F272 * $B$10 * 1000, "n.a.")</f>
        <v>1335903.6144578313</v>
      </c>
      <c r="H272" s="3">
        <f t="shared" si="25"/>
        <v>17.349397590361445</v>
      </c>
      <c r="I272" s="3">
        <f t="shared" ref="I272:I304" si="30">IFERROR($B$9 * E272, "n.a.")</f>
        <v>13.012048192771084</v>
      </c>
      <c r="J272" s="7">
        <f>IFERROR(Table1[[#This Row],[Budget
statsbidrag ca (kr)]] - Table1[[#This Row],[Beräkning statsbidrag 
baserat på antal 
biståndsmottagare]], "n.a.")</f>
        <v>1017331.8771893848</v>
      </c>
    </row>
    <row r="273" spans="1:10" x14ac:dyDescent="0.2">
      <c r="A273" t="s">
        <v>182</v>
      </c>
      <c r="B273" s="2">
        <v>40040</v>
      </c>
      <c r="C273" s="6">
        <f t="shared" si="26"/>
        <v>3.7736297172020778E-3</v>
      </c>
      <c r="D273" s="2">
        <f t="shared" si="28"/>
        <v>7554806.69383856</v>
      </c>
      <c r="E273" s="18">
        <v>541</v>
      </c>
      <c r="F273" s="4">
        <f t="shared" si="27"/>
        <v>5.0139017608897126E-3</v>
      </c>
      <c r="G273" s="3">
        <f t="shared" si="29"/>
        <v>10037831.325301204</v>
      </c>
      <c r="H273" s="3">
        <f t="shared" si="25"/>
        <v>130.36144578313252</v>
      </c>
      <c r="I273" s="3">
        <f t="shared" si="30"/>
        <v>97.771084337349393</v>
      </c>
      <c r="J273" s="7">
        <f>IFERROR(Table1[[#This Row],[Budget
statsbidrag ca (kr)]] - Table1[[#This Row],[Beräkning statsbidrag 
baserat på antal 
biståndsmottagare]], "n.a.")</f>
        <v>-2483024.6314626439</v>
      </c>
    </row>
    <row r="274" spans="1:10" x14ac:dyDescent="0.2">
      <c r="A274" t="s">
        <v>276</v>
      </c>
      <c r="B274" s="2">
        <v>9220</v>
      </c>
      <c r="C274" s="6">
        <f t="shared" si="26"/>
        <v>8.68952697117961E-4</v>
      </c>
      <c r="D274" s="2">
        <f t="shared" si="28"/>
        <v>1739643.2996301581</v>
      </c>
      <c r="E274" s="18">
        <v>48</v>
      </c>
      <c r="F274" s="4">
        <f t="shared" si="27"/>
        <v>4.4485634847080629E-4</v>
      </c>
      <c r="G274" s="3">
        <f t="shared" si="29"/>
        <v>890602.40963855421</v>
      </c>
      <c r="H274" s="3">
        <f t="shared" si="25"/>
        <v>11.566265060240964</v>
      </c>
      <c r="I274" s="3">
        <f t="shared" si="30"/>
        <v>8.6746987951807224</v>
      </c>
      <c r="J274" s="7">
        <f>IFERROR(Table1[[#This Row],[Budget
statsbidrag ca (kr)]] - Table1[[#This Row],[Beräkning statsbidrag 
baserat på antal 
biståndsmottagare]], "n.a.")</f>
        <v>849040.88999160391</v>
      </c>
    </row>
    <row r="275" spans="1:10" x14ac:dyDescent="0.2">
      <c r="A275" t="s">
        <v>25</v>
      </c>
      <c r="B275" s="2">
        <v>46539</v>
      </c>
      <c r="C275" s="6">
        <f t="shared" si="26"/>
        <v>4.3861376975241635E-3</v>
      </c>
      <c r="D275" s="2">
        <f t="shared" si="28"/>
        <v>8781047.6704433747</v>
      </c>
      <c r="E275" s="18">
        <v>226</v>
      </c>
      <c r="F275" s="4">
        <f t="shared" si="27"/>
        <v>2.0945319740500465E-3</v>
      </c>
      <c r="G275" s="3">
        <f t="shared" si="29"/>
        <v>4193253.0120481933</v>
      </c>
      <c r="H275" s="3">
        <f t="shared" si="25"/>
        <v>54.457831325301207</v>
      </c>
      <c r="I275" s="3">
        <f t="shared" si="30"/>
        <v>40.843373493975903</v>
      </c>
      <c r="J275" s="7">
        <f>IFERROR(Table1[[#This Row],[Budget
statsbidrag ca (kr)]] - Table1[[#This Row],[Beräkning statsbidrag 
baserat på antal 
biståndsmottagare]], "n.a.")</f>
        <v>4587794.6583951814</v>
      </c>
    </row>
    <row r="276" spans="1:10" x14ac:dyDescent="0.2">
      <c r="A276" t="s">
        <v>70</v>
      </c>
      <c r="B276" s="2">
        <v>34527</v>
      </c>
      <c r="C276" s="6">
        <f t="shared" si="26"/>
        <v>3.2540487823635401E-3</v>
      </c>
      <c r="D276" s="2">
        <f t="shared" si="28"/>
        <v>6514605.6622918081</v>
      </c>
      <c r="E276" s="18">
        <v>304</v>
      </c>
      <c r="F276" s="4">
        <f t="shared" si="27"/>
        <v>2.8174235403151068E-3</v>
      </c>
      <c r="G276" s="3">
        <f t="shared" si="29"/>
        <v>5640481.9277108433</v>
      </c>
      <c r="H276" s="3">
        <f t="shared" si="25"/>
        <v>73.253012048192772</v>
      </c>
      <c r="I276" s="3">
        <f t="shared" si="30"/>
        <v>54.939759036144579</v>
      </c>
      <c r="J276" s="7">
        <f>IFERROR(Table1[[#This Row],[Budget
statsbidrag ca (kr)]] - Table1[[#This Row],[Beräkning statsbidrag 
baserat på antal 
biståndsmottagare]], "n.a.")</f>
        <v>874123.73458096478</v>
      </c>
    </row>
    <row r="277" spans="1:10" x14ac:dyDescent="0.2">
      <c r="A277" t="s">
        <v>90</v>
      </c>
      <c r="B277" s="2">
        <v>36228</v>
      </c>
      <c r="C277" s="6">
        <f t="shared" si="26"/>
        <v>3.4143620727971249E-3</v>
      </c>
      <c r="D277" s="2">
        <f t="shared" si="28"/>
        <v>6835552.8697398445</v>
      </c>
      <c r="E277" s="18">
        <v>218</v>
      </c>
      <c r="F277" s="4">
        <f t="shared" si="27"/>
        <v>2.0203892493049118E-3</v>
      </c>
      <c r="G277" s="3">
        <f t="shared" si="29"/>
        <v>4044819.2771084337</v>
      </c>
      <c r="H277" s="3">
        <f t="shared" si="25"/>
        <v>52.53012048192771</v>
      </c>
      <c r="I277" s="3">
        <f t="shared" si="30"/>
        <v>39.397590361445786</v>
      </c>
      <c r="J277" s="7">
        <f>IFERROR(Table1[[#This Row],[Budget
statsbidrag ca (kr)]] - Table1[[#This Row],[Beräkning statsbidrag 
baserat på antal 
biståndsmottagare]], "n.a.")</f>
        <v>2790733.5926314108</v>
      </c>
    </row>
    <row r="278" spans="1:10" x14ac:dyDescent="0.2">
      <c r="A278" t="s">
        <v>222</v>
      </c>
      <c r="B278" s="2">
        <v>161199</v>
      </c>
      <c r="C278" s="6">
        <f t="shared" si="26"/>
        <v>1.5192440978602841E-2</v>
      </c>
      <c r="D278" s="2">
        <f t="shared" si="28"/>
        <v>30415266.839162886</v>
      </c>
      <c r="E278" s="18">
        <v>2222</v>
      </c>
      <c r="F278" s="4">
        <f t="shared" si="27"/>
        <v>2.0593141797961075E-2</v>
      </c>
      <c r="G278" s="3">
        <f t="shared" si="29"/>
        <v>41227469.879518077</v>
      </c>
      <c r="H278" s="3">
        <f t="shared" si="25"/>
        <v>535.42168674698792</v>
      </c>
      <c r="I278" s="3">
        <f t="shared" si="30"/>
        <v>401.56626506024094</v>
      </c>
      <c r="J278" s="7">
        <f>IFERROR(Table1[[#This Row],[Budget
statsbidrag ca (kr)]] - Table1[[#This Row],[Beräkning statsbidrag 
baserat på antal 
biståndsmottagare]], "n.a.")</f>
        <v>-10812203.040355191</v>
      </c>
    </row>
    <row r="279" spans="1:10" x14ac:dyDescent="0.2">
      <c r="A279" t="s">
        <v>77</v>
      </c>
      <c r="B279" s="2">
        <v>98961</v>
      </c>
      <c r="C279" s="6">
        <f t="shared" si="26"/>
        <v>9.3267275335673031E-3</v>
      </c>
      <c r="D279" s="2">
        <f t="shared" si="28"/>
        <v>18672108.522201739</v>
      </c>
      <c r="E279" s="18">
        <v>1420</v>
      </c>
      <c r="F279" s="4">
        <f t="shared" si="27"/>
        <v>1.3160333642261353E-2</v>
      </c>
      <c r="G279" s="3">
        <f t="shared" si="29"/>
        <v>26346987.951807231</v>
      </c>
      <c r="H279" s="3">
        <f t="shared" si="25"/>
        <v>342.1686746987952</v>
      </c>
      <c r="I279" s="3">
        <f t="shared" si="30"/>
        <v>256.62650602409639</v>
      </c>
      <c r="J279" s="7">
        <f>IFERROR(Table1[[#This Row],[Budget
statsbidrag ca (kr)]] - Table1[[#This Row],[Beräkning statsbidrag 
baserat på antal 
biståndsmottagare]], "n.a.")</f>
        <v>-7674879.4296054915</v>
      </c>
    </row>
    <row r="280" spans="1:10" x14ac:dyDescent="0.2">
      <c r="A280" t="s">
        <v>55</v>
      </c>
      <c r="B280" s="2">
        <v>3614</v>
      </c>
      <c r="C280" s="6">
        <f t="shared" si="26"/>
        <v>3.4060683811109666E-4</v>
      </c>
      <c r="D280" s="2">
        <f t="shared" si="28"/>
        <v>681894.88989841554</v>
      </c>
      <c r="E280" s="18">
        <v>26</v>
      </c>
      <c r="F280" s="4">
        <f t="shared" si="27"/>
        <v>2.4096385542168674E-4</v>
      </c>
      <c r="G280" s="3">
        <f t="shared" si="29"/>
        <v>482409.63855421683</v>
      </c>
      <c r="H280" s="3">
        <f t="shared" si="25"/>
        <v>6.2650602409638552</v>
      </c>
      <c r="I280" s="3">
        <f t="shared" si="30"/>
        <v>4.6987951807228914</v>
      </c>
      <c r="J280" s="7">
        <f>IFERROR(Table1[[#This Row],[Budget
statsbidrag ca (kr)]] - Table1[[#This Row],[Beräkning statsbidrag 
baserat på antal 
biståndsmottagare]], "n.a.")</f>
        <v>199485.25134419871</v>
      </c>
    </row>
    <row r="281" spans="1:10" x14ac:dyDescent="0.2">
      <c r="A281" t="s">
        <v>125</v>
      </c>
      <c r="B281" s="2">
        <v>32178</v>
      </c>
      <c r="C281" s="6">
        <f t="shared" si="26"/>
        <v>3.0326637622409705E-3</v>
      </c>
      <c r="D281" s="2">
        <f t="shared" si="28"/>
        <v>6071392.8520064224</v>
      </c>
      <c r="E281" s="18">
        <v>120</v>
      </c>
      <c r="F281" s="4">
        <f t="shared" si="27"/>
        <v>1.1121408711770157E-3</v>
      </c>
      <c r="G281" s="3">
        <f t="shared" si="29"/>
        <v>2226506.0240963851</v>
      </c>
      <c r="H281" s="3">
        <f t="shared" si="25"/>
        <v>28.91566265060241</v>
      </c>
      <c r="I281" s="3">
        <f t="shared" si="30"/>
        <v>21.686746987951807</v>
      </c>
      <c r="J281" s="7">
        <f>IFERROR(Table1[[#This Row],[Budget
statsbidrag ca (kr)]] - Table1[[#This Row],[Beräkning statsbidrag 
baserat på antal 
biståndsmottagare]], "n.a.")</f>
        <v>3844886.8279100372</v>
      </c>
    </row>
    <row r="282" spans="1:10" x14ac:dyDescent="0.2">
      <c r="A282" t="s">
        <v>183</v>
      </c>
      <c r="B282" s="2">
        <v>11710</v>
      </c>
      <c r="C282" s="6">
        <f t="shared" si="26"/>
        <v>1.1036264732376705E-3</v>
      </c>
      <c r="D282" s="2">
        <f t="shared" si="28"/>
        <v>2209460.1994218165</v>
      </c>
      <c r="E282" s="18">
        <v>238</v>
      </c>
      <c r="F282" s="4">
        <f t="shared" si="27"/>
        <v>2.2057460611677477E-3</v>
      </c>
      <c r="G282" s="3">
        <f t="shared" si="29"/>
        <v>4415903.6144578317</v>
      </c>
      <c r="H282" s="3">
        <f t="shared" si="25"/>
        <v>57.349397590361448</v>
      </c>
      <c r="I282" s="3">
        <f t="shared" si="30"/>
        <v>43.012048192771083</v>
      </c>
      <c r="J282" s="7">
        <f>IFERROR(Table1[[#This Row],[Budget
statsbidrag ca (kr)]] - Table1[[#This Row],[Beräkning statsbidrag 
baserat på antal 
biståndsmottagare]], "n.a.")</f>
        <v>-2206443.4150360152</v>
      </c>
    </row>
    <row r="283" spans="1:10" x14ac:dyDescent="0.2">
      <c r="A283" t="s">
        <v>253</v>
      </c>
      <c r="B283" s="2">
        <v>9014</v>
      </c>
      <c r="C283" s="6">
        <f t="shared" si="26"/>
        <v>8.4953791885263562E-4</v>
      </c>
      <c r="D283" s="2">
        <f t="shared" si="28"/>
        <v>1700774.9135429766</v>
      </c>
      <c r="E283" s="18">
        <v>81</v>
      </c>
      <c r="F283" s="4">
        <f t="shared" si="27"/>
        <v>7.5069508804448566E-4</v>
      </c>
      <c r="G283" s="3">
        <f t="shared" si="29"/>
        <v>1502891.5662650601</v>
      </c>
      <c r="H283" s="3">
        <f t="shared" si="25"/>
        <v>19.518072289156628</v>
      </c>
      <c r="I283" s="3">
        <f t="shared" si="30"/>
        <v>14.638554216867469</v>
      </c>
      <c r="J283" s="7">
        <f>IFERROR(Table1[[#This Row],[Budget
statsbidrag ca (kr)]] - Table1[[#This Row],[Beräkning statsbidrag 
baserat på antal 
biståndsmottagare]], "n.a.")</f>
        <v>197883.3472779165</v>
      </c>
    </row>
    <row r="284" spans="1:10" x14ac:dyDescent="0.2">
      <c r="A284" t="s">
        <v>261</v>
      </c>
      <c r="B284" s="2">
        <v>12672</v>
      </c>
      <c r="C284" s="6">
        <f t="shared" si="26"/>
        <v>1.1942916028068115E-3</v>
      </c>
      <c r="D284" s="2">
        <f t="shared" si="28"/>
        <v>2390971.7888192367</v>
      </c>
      <c r="E284" s="18">
        <v>68</v>
      </c>
      <c r="F284" s="4">
        <f t="shared" si="27"/>
        <v>6.3021316033364222E-4</v>
      </c>
      <c r="G284" s="3">
        <f t="shared" si="29"/>
        <v>1261686.7469879517</v>
      </c>
      <c r="H284" s="3">
        <f t="shared" si="25"/>
        <v>16.3855421686747</v>
      </c>
      <c r="I284" s="3">
        <f t="shared" si="30"/>
        <v>12.289156626506024</v>
      </c>
      <c r="J284" s="7">
        <f>IFERROR(Table1[[#This Row],[Budget
statsbidrag ca (kr)]] - Table1[[#This Row],[Beräkning statsbidrag 
baserat på antal 
biståndsmottagare]], "n.a.")</f>
        <v>1129285.041831285</v>
      </c>
    </row>
    <row r="285" spans="1:10" x14ac:dyDescent="0.2">
      <c r="A285" t="s">
        <v>200</v>
      </c>
      <c r="B285" s="2">
        <v>9760</v>
      </c>
      <c r="C285" s="6">
        <f t="shared" si="26"/>
        <v>9.1984580519211489E-4</v>
      </c>
      <c r="D285" s="2">
        <f t="shared" si="28"/>
        <v>1841531.3019946141</v>
      </c>
      <c r="E285" s="18">
        <v>94</v>
      </c>
      <c r="F285" s="4">
        <f t="shared" si="27"/>
        <v>8.71177015755329E-4</v>
      </c>
      <c r="G285" s="3">
        <f t="shared" si="29"/>
        <v>1744096.3855421687</v>
      </c>
      <c r="H285" s="3">
        <f t="shared" si="25"/>
        <v>22.650602409638555</v>
      </c>
      <c r="I285" s="3">
        <f t="shared" si="30"/>
        <v>16.987951807228917</v>
      </c>
      <c r="J285" s="7">
        <f>IFERROR(Table1[[#This Row],[Budget
statsbidrag ca (kr)]] - Table1[[#This Row],[Beräkning statsbidrag 
baserat på antal 
biståndsmottagare]], "n.a.")</f>
        <v>97434.916452445323</v>
      </c>
    </row>
    <row r="286" spans="1:10" x14ac:dyDescent="0.2">
      <c r="A286" t="s">
        <v>277</v>
      </c>
      <c r="B286" s="2">
        <v>2685</v>
      </c>
      <c r="C286" s="6">
        <f t="shared" si="26"/>
        <v>2.5305184292426523E-4</v>
      </c>
      <c r="D286" s="2">
        <f t="shared" si="28"/>
        <v>506609.78953437897</v>
      </c>
      <c r="E286" s="18">
        <v>25</v>
      </c>
      <c r="F286" s="4">
        <f t="shared" si="27"/>
        <v>2.3169601482854495E-4</v>
      </c>
      <c r="G286" s="3">
        <f t="shared" si="29"/>
        <v>463855.42168674699</v>
      </c>
      <c r="H286" s="3">
        <f t="shared" si="25"/>
        <v>6.024096385542169</v>
      </c>
      <c r="I286" s="3">
        <f t="shared" si="30"/>
        <v>4.5180722891566267</v>
      </c>
      <c r="J286" s="7">
        <f>IFERROR(Table1[[#This Row],[Budget
statsbidrag ca (kr)]] - Table1[[#This Row],[Beräkning statsbidrag 
baserat på antal 
biståndsmottagare]], "n.a.")</f>
        <v>42754.367847631976</v>
      </c>
    </row>
    <row r="287" spans="1:10" x14ac:dyDescent="0.2">
      <c r="A287" t="s">
        <v>126</v>
      </c>
      <c r="B287" s="2">
        <v>16509</v>
      </c>
      <c r="C287" s="6">
        <f t="shared" si="26"/>
        <v>1.5559154096226049E-3</v>
      </c>
      <c r="D287" s="2">
        <f t="shared" si="28"/>
        <v>3114942.6500644549</v>
      </c>
      <c r="E287" s="18">
        <v>196</v>
      </c>
      <c r="F287" s="4">
        <f t="shared" si="27"/>
        <v>1.8164967562557925E-3</v>
      </c>
      <c r="G287" s="3">
        <f t="shared" si="29"/>
        <v>3636626.5060240966</v>
      </c>
      <c r="H287" s="3">
        <f t="shared" si="25"/>
        <v>47.2289156626506</v>
      </c>
      <c r="I287" s="3">
        <f t="shared" si="30"/>
        <v>35.421686746987952</v>
      </c>
      <c r="J287" s="7">
        <f>IFERROR(Table1[[#This Row],[Budget
statsbidrag ca (kr)]] - Table1[[#This Row],[Beräkning statsbidrag 
baserat på antal 
biståndsmottagare]], "n.a.")</f>
        <v>-521683.85595964175</v>
      </c>
    </row>
    <row r="288" spans="1:10" x14ac:dyDescent="0.2">
      <c r="A288" t="s">
        <v>56</v>
      </c>
      <c r="B288" s="2">
        <v>11511</v>
      </c>
      <c r="C288" s="6">
        <f t="shared" si="26"/>
        <v>1.0848714204473805E-3</v>
      </c>
      <c r="D288" s="2">
        <f t="shared" si="28"/>
        <v>2171912.583735656</v>
      </c>
      <c r="E288" s="18">
        <v>127</v>
      </c>
      <c r="F288" s="4">
        <f t="shared" si="27"/>
        <v>1.1770157553290083E-3</v>
      </c>
      <c r="G288" s="3">
        <f t="shared" si="29"/>
        <v>2356385.542168675</v>
      </c>
      <c r="H288" s="3">
        <f t="shared" si="25"/>
        <v>30.602409638554217</v>
      </c>
      <c r="I288" s="3">
        <f t="shared" si="30"/>
        <v>22.951807228915662</v>
      </c>
      <c r="J288" s="7">
        <f>IFERROR(Table1[[#This Row],[Budget
statsbidrag ca (kr)]] - Table1[[#This Row],[Beräkning statsbidrag 
baserat på antal 
biståndsmottagare]], "n.a.")</f>
        <v>-184472.958433019</v>
      </c>
    </row>
    <row r="289" spans="1:10" x14ac:dyDescent="0.2">
      <c r="A289" t="s">
        <v>78</v>
      </c>
      <c r="B289" s="2">
        <v>17630</v>
      </c>
      <c r="C289" s="6">
        <f t="shared" si="26"/>
        <v>1.6615657321246912E-3</v>
      </c>
      <c r="D289" s="2">
        <f t="shared" si="28"/>
        <v>3326454.5957136322</v>
      </c>
      <c r="E289" s="18">
        <v>133</v>
      </c>
      <c r="F289" s="4">
        <f t="shared" si="27"/>
        <v>1.2326227988878591E-3</v>
      </c>
      <c r="G289" s="3">
        <f t="shared" si="29"/>
        <v>2467710.8433734938</v>
      </c>
      <c r="H289" s="3">
        <f t="shared" si="25"/>
        <v>32.048192771084338</v>
      </c>
      <c r="I289" s="3">
        <f t="shared" si="30"/>
        <v>24.036144578313252</v>
      </c>
      <c r="J289" s="7">
        <f>IFERROR(Table1[[#This Row],[Budget
statsbidrag ca (kr)]] - Table1[[#This Row],[Beräkning statsbidrag 
baserat på antal 
biståndsmottagare]], "n.a.")</f>
        <v>858743.75234013842</v>
      </c>
    </row>
    <row r="290" spans="1:10" x14ac:dyDescent="0.2">
      <c r="A290" t="s">
        <v>237</v>
      </c>
      <c r="B290" s="2">
        <v>6822</v>
      </c>
      <c r="C290" s="6">
        <f t="shared" si="26"/>
        <v>6.4294959867014425E-4</v>
      </c>
      <c r="D290" s="2">
        <f t="shared" si="28"/>
        <v>1287185.0965376289</v>
      </c>
      <c r="E290" s="18">
        <v>57</v>
      </c>
      <c r="F290" s="4">
        <f t="shared" si="27"/>
        <v>5.2826691380908244E-4</v>
      </c>
      <c r="G290" s="3">
        <f t="shared" si="29"/>
        <v>1057590.3614457829</v>
      </c>
      <c r="H290" s="3">
        <f t="shared" si="25"/>
        <v>13.734939759036145</v>
      </c>
      <c r="I290" s="3">
        <f t="shared" si="30"/>
        <v>10.301204819277109</v>
      </c>
      <c r="J290" s="7">
        <f>IFERROR(Table1[[#This Row],[Budget
statsbidrag ca (kr)]] - Table1[[#This Row],[Beräkning statsbidrag 
baserat på antal 
biståndsmottagare]], "n.a.")</f>
        <v>229594.73509184597</v>
      </c>
    </row>
    <row r="291" spans="1:10" x14ac:dyDescent="0.2">
      <c r="A291" t="s">
        <v>34</v>
      </c>
      <c r="B291" s="2">
        <v>9573</v>
      </c>
      <c r="C291" s="6">
        <f t="shared" si="26"/>
        <v>9.0222171035902825E-4</v>
      </c>
      <c r="D291" s="2">
        <f t="shared" si="28"/>
        <v>1806247.8641387746</v>
      </c>
      <c r="E291" s="18">
        <v>128</v>
      </c>
      <c r="F291" s="4">
        <f t="shared" si="27"/>
        <v>1.1862835959221502E-3</v>
      </c>
      <c r="G291" s="3">
        <f t="shared" si="29"/>
        <v>2374939.7590361447</v>
      </c>
      <c r="H291" s="3">
        <f t="shared" si="25"/>
        <v>30.843373493975903</v>
      </c>
      <c r="I291" s="3">
        <f t="shared" si="30"/>
        <v>23.132530120481928</v>
      </c>
      <c r="J291" s="7">
        <f>IFERROR(Table1[[#This Row],[Budget
statsbidrag ca (kr)]] - Table1[[#This Row],[Beräkning statsbidrag 
baserat på antal 
biståndsmottagare]], "n.a.")</f>
        <v>-568691.89489737013</v>
      </c>
    </row>
    <row r="292" spans="1:10" x14ac:dyDescent="0.2">
      <c r="A292" t="s">
        <v>290</v>
      </c>
      <c r="B292" s="2">
        <v>7807</v>
      </c>
      <c r="C292" s="6">
        <f t="shared" si="26"/>
        <v>7.3578239765725829E-4</v>
      </c>
      <c r="D292" s="2">
        <f t="shared" si="28"/>
        <v>1473036.3601098312</v>
      </c>
      <c r="E292" s="18">
        <v>54</v>
      </c>
      <c r="F292" s="4">
        <f t="shared" si="27"/>
        <v>5.0046339202965704E-4</v>
      </c>
      <c r="G292" s="3">
        <f t="shared" si="29"/>
        <v>1001927.7108433733</v>
      </c>
      <c r="H292" s="3">
        <f t="shared" si="25"/>
        <v>13.012048192771084</v>
      </c>
      <c r="I292" s="3">
        <f t="shared" si="30"/>
        <v>9.7590361445783138</v>
      </c>
      <c r="J292" s="7">
        <f>IFERROR(Table1[[#This Row],[Budget
statsbidrag ca (kr)]] - Table1[[#This Row],[Beräkning statsbidrag 
baserat på antal 
biståndsmottagare]], "n.a.")</f>
        <v>471108.64926645788</v>
      </c>
    </row>
    <row r="293" spans="1:10" x14ac:dyDescent="0.2">
      <c r="A293" t="s">
        <v>127</v>
      </c>
      <c r="B293" s="2">
        <v>45154</v>
      </c>
      <c r="C293" s="6">
        <f t="shared" si="26"/>
        <v>4.255606299963602E-3</v>
      </c>
      <c r="D293" s="2">
        <f t="shared" si="28"/>
        <v>8519723.8125271313</v>
      </c>
      <c r="E293" s="18">
        <v>222</v>
      </c>
      <c r="F293" s="4">
        <f t="shared" si="27"/>
        <v>2.0574606116774792E-3</v>
      </c>
      <c r="G293" s="3">
        <f t="shared" si="29"/>
        <v>4119036.1445783139</v>
      </c>
      <c r="H293" s="3">
        <f t="shared" si="25"/>
        <v>53.493975903614455</v>
      </c>
      <c r="I293" s="3">
        <f t="shared" si="30"/>
        <v>40.120481927710841</v>
      </c>
      <c r="J293" s="7">
        <f>IFERROR(Table1[[#This Row],[Budget
statsbidrag ca (kr)]] - Table1[[#This Row],[Beräkning statsbidrag 
baserat på antal 
biståndsmottagare]], "n.a.")</f>
        <v>4400687.6679488178</v>
      </c>
    </row>
    <row r="294" spans="1:10" x14ac:dyDescent="0.2">
      <c r="A294" t="s">
        <v>184</v>
      </c>
      <c r="B294" s="2">
        <v>12814</v>
      </c>
      <c r="C294" s="6">
        <f t="shared" si="26"/>
        <v>1.2076746053003853E-3</v>
      </c>
      <c r="D294" s="2">
        <f t="shared" si="28"/>
        <v>2417764.5598113714</v>
      </c>
      <c r="E294" s="18">
        <v>80</v>
      </c>
      <c r="F294" s="4">
        <f t="shared" si="27"/>
        <v>7.4142724745134383E-4</v>
      </c>
      <c r="G294" s="3">
        <f t="shared" si="29"/>
        <v>1484337.3493975904</v>
      </c>
      <c r="H294" s="3">
        <f t="shared" si="25"/>
        <v>19.277108433734938</v>
      </c>
      <c r="I294" s="3">
        <f t="shared" si="30"/>
        <v>14.457831325301205</v>
      </c>
      <c r="J294" s="7">
        <f>IFERROR(Table1[[#This Row],[Budget
statsbidrag ca (kr)]] - Table1[[#This Row],[Beräkning statsbidrag 
baserat på antal 
biståndsmottagare]], "n.a.")</f>
        <v>933427.21041378099</v>
      </c>
    </row>
    <row r="295" spans="1:10" x14ac:dyDescent="0.2">
      <c r="A295" t="s">
        <v>57</v>
      </c>
      <c r="B295" s="2">
        <v>5234</v>
      </c>
      <c r="C295" s="6">
        <f t="shared" si="26"/>
        <v>4.9328616233355828E-4</v>
      </c>
      <c r="D295" s="2">
        <f t="shared" si="28"/>
        <v>987558.89699178364</v>
      </c>
      <c r="E295" s="18">
        <v>50</v>
      </c>
      <c r="F295" s="4">
        <f t="shared" si="27"/>
        <v>4.6339202965708991E-4</v>
      </c>
      <c r="G295" s="3">
        <f t="shared" si="29"/>
        <v>927710.84337349399</v>
      </c>
      <c r="H295" s="3">
        <f t="shared" si="25"/>
        <v>12.048192771084338</v>
      </c>
      <c r="I295" s="3">
        <f t="shared" si="30"/>
        <v>9.0361445783132535</v>
      </c>
      <c r="J295" s="7">
        <f>IFERROR(Table1[[#This Row],[Budget
statsbidrag ca (kr)]] - Table1[[#This Row],[Beräkning statsbidrag 
baserat på antal 
biståndsmottagare]], "n.a.")</f>
        <v>59848.053618289647</v>
      </c>
    </row>
    <row r="296" spans="1:10" x14ac:dyDescent="0.2">
      <c r="A296" t="s">
        <v>212</v>
      </c>
      <c r="B296" s="2">
        <v>160754</v>
      </c>
      <c r="C296" s="6">
        <f t="shared" si="26"/>
        <v>1.5150501287689881E-2</v>
      </c>
      <c r="D296" s="2">
        <f t="shared" si="28"/>
        <v>30331303.577955142</v>
      </c>
      <c r="E296" s="18">
        <v>2144</v>
      </c>
      <c r="F296" s="4">
        <f t="shared" si="27"/>
        <v>1.9870250231696016E-2</v>
      </c>
      <c r="G296" s="3">
        <f t="shared" si="29"/>
        <v>39780240.963855423</v>
      </c>
      <c r="H296" s="3">
        <f t="shared" si="25"/>
        <v>516.62650602409633</v>
      </c>
      <c r="I296" s="3">
        <f t="shared" si="30"/>
        <v>387.46987951807228</v>
      </c>
      <c r="J296" s="7">
        <f>IFERROR(Table1[[#This Row],[Budget
statsbidrag ca (kr)]] - Table1[[#This Row],[Beräkning statsbidrag 
baserat på antal 
biståndsmottagare]], "n.a.")</f>
        <v>-9448937.3859002814</v>
      </c>
    </row>
    <row r="297" spans="1:10" x14ac:dyDescent="0.2">
      <c r="A297" t="s">
        <v>128</v>
      </c>
      <c r="B297" s="2">
        <v>10272</v>
      </c>
      <c r="C297" s="6">
        <f t="shared" si="26"/>
        <v>9.681000113661275E-4</v>
      </c>
      <c r="D297" s="2">
        <f t="shared" si="28"/>
        <v>1938136.2227549874</v>
      </c>
      <c r="E297" s="18">
        <v>75</v>
      </c>
      <c r="F297" s="4">
        <f t="shared" si="27"/>
        <v>6.9508804448563486E-4</v>
      </c>
      <c r="G297" s="3">
        <f t="shared" si="29"/>
        <v>1391566.2650602411</v>
      </c>
      <c r="H297" s="3">
        <f t="shared" si="25"/>
        <v>18.072289156626507</v>
      </c>
      <c r="I297" s="3">
        <f t="shared" si="30"/>
        <v>13.554216867469879</v>
      </c>
      <c r="J297" s="7">
        <f>IFERROR(Table1[[#This Row],[Budget
statsbidrag ca (kr)]] - Table1[[#This Row],[Beräkning statsbidrag 
baserat på antal 
biståndsmottagare]], "n.a.")</f>
        <v>546569.95769474632</v>
      </c>
    </row>
    <row r="298" spans="1:10" x14ac:dyDescent="0.2">
      <c r="A298" t="s">
        <v>254</v>
      </c>
      <c r="B298" s="2">
        <v>55365</v>
      </c>
      <c r="C298" s="6">
        <f t="shared" si="26"/>
        <v>5.2179572750472789E-3</v>
      </c>
      <c r="D298" s="2">
        <f t="shared" si="28"/>
        <v>10446350.464644652</v>
      </c>
      <c r="E298" s="18">
        <v>462</v>
      </c>
      <c r="F298" s="4">
        <f t="shared" si="27"/>
        <v>4.2817423540315105E-3</v>
      </c>
      <c r="G298" s="3">
        <f t="shared" si="29"/>
        <v>8572048.1927710846</v>
      </c>
      <c r="H298" s="3">
        <f t="shared" si="25"/>
        <v>111.32530120481928</v>
      </c>
      <c r="I298" s="3">
        <f t="shared" si="30"/>
        <v>83.493975903614455</v>
      </c>
      <c r="J298" s="7">
        <f>IFERROR(Table1[[#This Row],[Budget
statsbidrag ca (kr)]] - Table1[[#This Row],[Beräkning statsbidrag 
baserat på antal 
biståndsmottagare]], "n.a.")</f>
        <v>1874302.2718735673</v>
      </c>
    </row>
    <row r="299" spans="1:10" x14ac:dyDescent="0.2">
      <c r="A299" t="s">
        <v>262</v>
      </c>
      <c r="B299" s="2">
        <v>64925</v>
      </c>
      <c r="C299" s="6">
        <f t="shared" si="26"/>
        <v>6.1189537809526696E-3</v>
      </c>
      <c r="D299" s="2">
        <f t="shared" si="28"/>
        <v>12250145.469467245</v>
      </c>
      <c r="E299" s="18">
        <v>659</v>
      </c>
      <c r="F299" s="4">
        <f t="shared" si="27"/>
        <v>6.1075069508804451E-3</v>
      </c>
      <c r="G299" s="3">
        <f t="shared" si="29"/>
        <v>12227228.91566265</v>
      </c>
      <c r="H299" s="3">
        <f t="shared" si="25"/>
        <v>158.79518072289156</v>
      </c>
      <c r="I299" s="3">
        <f t="shared" si="30"/>
        <v>119.09638554216868</v>
      </c>
      <c r="J299" s="7">
        <f>IFERROR(Table1[[#This Row],[Budget
statsbidrag ca (kr)]] - Table1[[#This Row],[Beräkning statsbidrag 
baserat på antal 
biståndsmottagare]], "n.a.")</f>
        <v>22916.553804595023</v>
      </c>
    </row>
    <row r="300" spans="1:10" x14ac:dyDescent="0.2">
      <c r="A300" t="s">
        <v>26</v>
      </c>
      <c r="B300" s="2">
        <v>49996</v>
      </c>
      <c r="C300" s="6">
        <f t="shared" si="26"/>
        <v>4.7119478356951816E-3</v>
      </c>
      <c r="D300" s="2">
        <f t="shared" si="28"/>
        <v>9433319.5670617539</v>
      </c>
      <c r="E300" s="18" t="s">
        <v>27</v>
      </c>
      <c r="F300" s="4" t="str">
        <f t="shared" si="27"/>
        <v>n.a.</v>
      </c>
      <c r="G300" s="3" t="str">
        <f t="shared" si="29"/>
        <v>n.a.</v>
      </c>
      <c r="H300" s="3" t="str">
        <f t="shared" si="25"/>
        <v>n.a.</v>
      </c>
      <c r="I300" s="3" t="str">
        <f t="shared" si="30"/>
        <v>n.a.</v>
      </c>
      <c r="J300" s="7" t="str">
        <f>IFERROR(Table1[[#This Row],[Budget
statsbidrag ca (kr)]] - Table1[[#This Row],[Beräkning statsbidrag 
baserat på antal 
biståndsmottagare]], "n.a.")</f>
        <v>n.a.</v>
      </c>
    </row>
    <row r="301" spans="1:10" x14ac:dyDescent="0.2">
      <c r="A301" t="s">
        <v>35</v>
      </c>
      <c r="B301" s="2">
        <v>22192</v>
      </c>
      <c r="C301" s="6">
        <f t="shared" si="26"/>
        <v>2.0915182488548578E-3</v>
      </c>
      <c r="D301" s="2">
        <f t="shared" si="28"/>
        <v>4187219.5342074255</v>
      </c>
      <c r="E301" s="18">
        <v>90</v>
      </c>
      <c r="F301" s="4">
        <f t="shared" si="27"/>
        <v>8.3410565338276176E-4</v>
      </c>
      <c r="G301" s="3">
        <f t="shared" si="29"/>
        <v>1669879.5180722892</v>
      </c>
      <c r="H301" s="3">
        <f t="shared" si="25"/>
        <v>21.686746987951807</v>
      </c>
      <c r="I301" s="3">
        <f t="shared" si="30"/>
        <v>16.265060240963855</v>
      </c>
      <c r="J301" s="7">
        <f>IFERROR(Table1[[#This Row],[Budget
statsbidrag ca (kr)]] - Table1[[#This Row],[Beräkning statsbidrag 
baserat på antal 
biståndsmottagare]], "n.a.")</f>
        <v>2517340.0161351366</v>
      </c>
    </row>
    <row r="302" spans="1:10" x14ac:dyDescent="0.2">
      <c r="A302" t="s">
        <v>129</v>
      </c>
      <c r="B302" s="2">
        <v>13749</v>
      </c>
      <c r="C302" s="6">
        <f t="shared" si="26"/>
        <v>1.2957950794658185E-3</v>
      </c>
      <c r="D302" s="2">
        <f t="shared" si="28"/>
        <v>2594181.7490905686</v>
      </c>
      <c r="E302" s="18">
        <v>217</v>
      </c>
      <c r="F302" s="4">
        <f t="shared" si="27"/>
        <v>2.01112140871177E-3</v>
      </c>
      <c r="G302" s="3">
        <f t="shared" si="29"/>
        <v>4026265.0602409635</v>
      </c>
      <c r="H302" s="3">
        <f t="shared" si="25"/>
        <v>52.289156626506021</v>
      </c>
      <c r="I302" s="3">
        <f t="shared" si="30"/>
        <v>39.216867469879517</v>
      </c>
      <c r="J302" s="7">
        <f>IFERROR(Table1[[#This Row],[Budget
statsbidrag ca (kr)]] - Table1[[#This Row],[Beräkning statsbidrag 
baserat på antal 
biståndsmottagare]], "n.a.")</f>
        <v>-1432083.3111503948</v>
      </c>
    </row>
    <row r="303" spans="1:10" x14ac:dyDescent="0.2">
      <c r="A303" t="s">
        <v>291</v>
      </c>
      <c r="B303" s="2">
        <v>3203</v>
      </c>
      <c r="C303" s="6">
        <f t="shared" si="26"/>
        <v>3.0187152807687953E-4</v>
      </c>
      <c r="D303" s="2">
        <f t="shared" si="28"/>
        <v>604346.79920991277</v>
      </c>
      <c r="E303" s="18">
        <v>29</v>
      </c>
      <c r="F303" s="4">
        <f t="shared" si="27"/>
        <v>2.6876737720111214E-4</v>
      </c>
      <c r="G303" s="3">
        <f t="shared" si="29"/>
        <v>538072.28915662656</v>
      </c>
      <c r="H303" s="3">
        <f t="shared" si="25"/>
        <v>6.9879518072289155</v>
      </c>
      <c r="I303" s="3">
        <f t="shared" si="30"/>
        <v>5.2409638554216871</v>
      </c>
      <c r="J303" s="7">
        <f>IFERROR(Table1[[#This Row],[Budget
statsbidrag ca (kr)]] - Table1[[#This Row],[Beräkning statsbidrag 
baserat på antal 
biståndsmottagare]], "n.a.")</f>
        <v>66274.510053286212</v>
      </c>
    </row>
    <row r="304" spans="1:10" x14ac:dyDescent="0.2">
      <c r="A304" t="s">
        <v>292</v>
      </c>
      <c r="B304" s="2">
        <v>4013</v>
      </c>
      <c r="C304" s="6">
        <f t="shared" si="26"/>
        <v>3.7821119018811037E-4</v>
      </c>
      <c r="D304" s="2">
        <f t="shared" si="28"/>
        <v>757178.80275659694</v>
      </c>
      <c r="E304" s="18">
        <v>26</v>
      </c>
      <c r="F304" s="4">
        <f t="shared" si="27"/>
        <v>2.4096385542168674E-4</v>
      </c>
      <c r="G304" s="3">
        <f t="shared" si="29"/>
        <v>482409.63855421683</v>
      </c>
      <c r="H304" s="3">
        <f t="shared" si="25"/>
        <v>6.2650602409638552</v>
      </c>
      <c r="I304" s="3">
        <f t="shared" si="30"/>
        <v>4.6987951807228914</v>
      </c>
      <c r="J304" s="7">
        <f>IFERROR(Table1[[#This Row],[Budget
statsbidrag ca (kr)]] - Table1[[#This Row],[Beräkning statsbidrag 
baserat på antal 
biståndsmottagare]], "n.a.")</f>
        <v>274769.16420238011</v>
      </c>
    </row>
  </sheetData>
  <conditionalFormatting sqref="J15:J304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G15:G304" calculatedColumn="1"/>
  </ignoredError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ecf200-a8e7-4ba2-adca-e8257fc08c97">
      <Terms xmlns="http://schemas.microsoft.com/office/infopath/2007/PartnerControls"/>
    </lcf76f155ced4ddcb4097134ff3c332f>
    <TaxCatchAll xmlns="e881737a-b660-44be-8a30-56ba3dc024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D3A9047584324D91D82254969F6045" ma:contentTypeVersion="11" ma:contentTypeDescription="Skapa ett nytt dokument." ma:contentTypeScope="" ma:versionID="902f478281e92dcb8ac5352f5155738b">
  <xsd:schema xmlns:xsd="http://www.w3.org/2001/XMLSchema" xmlns:xs="http://www.w3.org/2001/XMLSchema" xmlns:p="http://schemas.microsoft.com/office/2006/metadata/properties" xmlns:ns2="33ecf200-a8e7-4ba2-adca-e8257fc08c97" xmlns:ns3="e881737a-b660-44be-8a30-56ba3dc0248b" targetNamespace="http://schemas.microsoft.com/office/2006/metadata/properties" ma:root="true" ma:fieldsID="02d3c87e6795143e41fe8fe24dbd74c1" ns2:_="" ns3:_="">
    <xsd:import namespace="33ecf200-a8e7-4ba2-adca-e8257fc08c97"/>
    <xsd:import namespace="e881737a-b660-44be-8a30-56ba3dc024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cf200-a8e7-4ba2-adca-e8257fc08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7d444244-9304-4ac0-99ae-a3690cabb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1737a-b660-44be-8a30-56ba3dc0248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86a61e1-f897-4cad-8702-bcf3c0f31175}" ma:internalName="TaxCatchAll" ma:showField="CatchAllData" ma:web="e881737a-b660-44be-8a30-56ba3dc024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DCC38D-C3CF-4333-AC5C-C958791BBA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B8915D-9604-4499-9A62-AC128CC74BE4}">
  <ds:schemaRefs>
    <ds:schemaRef ds:uri="http://schemas.microsoft.com/office/2006/metadata/properties"/>
    <ds:schemaRef ds:uri="http://schemas.microsoft.com/office/infopath/2007/PartnerControls"/>
    <ds:schemaRef ds:uri="33ecf200-a8e7-4ba2-adca-e8257fc08c97"/>
    <ds:schemaRef ds:uri="e881737a-b660-44be-8a30-56ba3dc0248b"/>
  </ds:schemaRefs>
</ds:datastoreItem>
</file>

<file path=customXml/itemProps3.xml><?xml version="1.0" encoding="utf-8"?>
<ds:datastoreItem xmlns:ds="http://schemas.openxmlformats.org/officeDocument/2006/customXml" ds:itemID="{CF9BB0ED-A33C-4C11-944E-0A5D82857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ecf200-a8e7-4ba2-adca-e8257fc08c97"/>
    <ds:schemaRef ds:uri="e881737a-b660-44be-8a30-56ba3dc024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03e138c-1c8e-408a-842c-2de6968aec76}" enabled="0" method="" siteId="{d03e138c-1c8e-408a-842c-2de6968aec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Info</vt:lpstr>
      <vt:lpstr>Jämf kommuner bas okt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Markku Lahnalampi</dc:creator>
  <cp:lastModifiedBy>Markku Lahnalampi</cp:lastModifiedBy>
  <dcterms:created xsi:type="dcterms:W3CDTF">2026-01-29T13:21:57Z</dcterms:created>
  <dcterms:modified xsi:type="dcterms:W3CDTF">2026-02-24T15:08:51Z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0x01010091D3A9047584324D91D82254969F6045</vt:lpwstr>
  </property>
</Properties>
</file>