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bkadmuser01\User\BK\jan01cec\Documents\Resurscentrum heder\Ekonomi\"/>
    </mc:Choice>
  </mc:AlternateContent>
  <bookViews>
    <workbookView xWindow="-110" yWindow="-110" windowWidth="23260" windowHeight="12460"/>
  </bookViews>
  <sheets>
    <sheet name="budget R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D7" i="1"/>
  <c r="D9" i="1" s="1"/>
  <c r="C7" i="1"/>
  <c r="J6" i="1"/>
  <c r="J5" i="1"/>
  <c r="J21" i="1" s="1"/>
  <c r="L12" i="1" l="1"/>
  <c r="L14" i="1"/>
  <c r="L18" i="1"/>
  <c r="C9" i="1"/>
  <c r="C14" i="1" s="1"/>
  <c r="K21" i="1" s="1"/>
  <c r="D14" i="1"/>
  <c r="L7" i="1" s="1"/>
  <c r="L16" i="1"/>
  <c r="E7" i="1"/>
  <c r="L8" i="1"/>
  <c r="L10" i="1" l="1"/>
  <c r="E9" i="1"/>
  <c r="F7" i="1"/>
  <c r="E14" i="1"/>
  <c r="L13" i="1"/>
  <c r="L15" i="1"/>
  <c r="L9" i="1"/>
  <c r="L17" i="1"/>
  <c r="L5" i="1"/>
  <c r="L6" i="1"/>
  <c r="L11" i="1"/>
  <c r="L19" i="1"/>
  <c r="M17" i="1" l="1"/>
  <c r="M14" i="1"/>
  <c r="M12" i="1"/>
  <c r="M9" i="1"/>
  <c r="M7" i="1"/>
  <c r="M5" i="1"/>
  <c r="M18" i="1"/>
  <c r="M19" i="1"/>
  <c r="M11" i="1"/>
  <c r="M13" i="1"/>
  <c r="M8" i="1"/>
  <c r="M16" i="1"/>
  <c r="M15" i="1"/>
  <c r="M10" i="1"/>
  <c r="M6" i="1"/>
  <c r="F9" i="1"/>
  <c r="F14" i="1" s="1"/>
  <c r="L21" i="1"/>
  <c r="N14" i="1" l="1"/>
  <c r="N17" i="1"/>
  <c r="N9" i="1"/>
  <c r="N7" i="1"/>
  <c r="N12" i="1"/>
  <c r="N5" i="1"/>
  <c r="N13" i="1"/>
  <c r="N16" i="1"/>
  <c r="N8" i="1"/>
  <c r="N10" i="1"/>
  <c r="N11" i="1"/>
  <c r="N19" i="1"/>
  <c r="N18" i="1"/>
  <c r="N15" i="1"/>
  <c r="N6" i="1"/>
  <c r="M21" i="1"/>
  <c r="N21" i="1" l="1"/>
</calcChain>
</file>

<file path=xl/sharedStrings.xml><?xml version="1.0" encoding="utf-8"?>
<sst xmlns="http://schemas.openxmlformats.org/spreadsheetml/2006/main" count="75" uniqueCount="51">
  <si>
    <t>NCH</t>
  </si>
  <si>
    <t>Kommuner</t>
  </si>
  <si>
    <t>2024-10-01- 2025-12-31</t>
  </si>
  <si>
    <t>2026-01-01- 2026-12-31</t>
  </si>
  <si>
    <t>2027-01-01- 2027-12-31</t>
  </si>
  <si>
    <t>2028-01-01- 2028-12-31</t>
  </si>
  <si>
    <t>Dalarna</t>
  </si>
  <si>
    <t>Avesta</t>
  </si>
  <si>
    <t>Borlänge</t>
  </si>
  <si>
    <t>Total personal</t>
  </si>
  <si>
    <t>Falun</t>
  </si>
  <si>
    <t>Gagnef</t>
  </si>
  <si>
    <t>Schablon 35% övriga kostnader</t>
  </si>
  <si>
    <t>Hedemora</t>
  </si>
  <si>
    <t>(lokal, utrustning, bil…)</t>
  </si>
  <si>
    <t>Leksand</t>
  </si>
  <si>
    <t>Ludvika</t>
  </si>
  <si>
    <t>Kommunikation och Övriga</t>
  </si>
  <si>
    <t>Malung-Sälen</t>
  </si>
  <si>
    <t>Mora</t>
  </si>
  <si>
    <t>TOTAL</t>
  </si>
  <si>
    <t>Orsa</t>
  </si>
  <si>
    <t>Rättvik</t>
  </si>
  <si>
    <t>Smedjebacken</t>
  </si>
  <si>
    <t>Säter</t>
  </si>
  <si>
    <t>SCB Folkmängd 31 december 2024</t>
  </si>
  <si>
    <t>Vansbro</t>
  </si>
  <si>
    <t>Befolkningsförändringar 1 januari - 31 december 2024</t>
  </si>
  <si>
    <t>Älvdalen</t>
  </si>
  <si>
    <t>286 546</t>
  </si>
  <si>
    <t>Avesta </t>
  </si>
  <si>
    <t>22 417</t>
  </si>
  <si>
    <t>51 425</t>
  </si>
  <si>
    <t>59 945</t>
  </si>
  <si>
    <t>10 384</t>
  </si>
  <si>
    <t>15 281</t>
  </si>
  <si>
    <t>16 137</t>
  </si>
  <si>
    <t>26 634</t>
  </si>
  <si>
    <t>10 254</t>
  </si>
  <si>
    <t>Mora </t>
  </si>
  <si>
    <t>20 540</t>
  </si>
  <si>
    <t>6 851</t>
  </si>
  <si>
    <t>Rättvik </t>
  </si>
  <si>
    <t>10 998</t>
  </si>
  <si>
    <t>11 223</t>
  </si>
  <si>
    <t>Vansbro </t>
  </si>
  <si>
    <t>6 752</t>
  </si>
  <si>
    <t>6 882</t>
  </si>
  <si>
    <t>Antal invånare per 2024-12-31</t>
  </si>
  <si>
    <t>OBS1: Beräknad på 1 tjänst på 45 000 kr (3% höjning per år) - den första perioden finansieras av NCH</t>
  </si>
  <si>
    <t>OBS: Budget för år 2026 är minskat med 279 000 kr som gäller 3 månader finansiering av Lst Dalarna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</si>
</sst>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rgb="FF1E00BE"/>
      <name val="Arial"/>
      <family val="2"/>
    </font>
    <font>
      <sz val="8"/>
      <color rgb="FF1E00BE"/>
      <name val="Arial"/>
      <family val="2"/>
    </font>
    <font>
      <b/>
      <sz val="11"/>
      <color rgb="FF1E00BE"/>
      <name val="Arial"/>
      <family val="2"/>
    </font>
    <font>
      <b/>
      <sz val="8"/>
      <color rgb="FF1E00BE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7" fillId="0" borderId="0" applyBorder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0" fontId="0" fillId="0" borderId="0" xfId="0" applyNumberFormat="1"/>
    <xf numFmtId="14" fontId="2" fillId="0" borderId="0" xfId="0" applyNumberFormat="1" applyFont="1"/>
    <xf numFmtId="3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center"/>
    </xf>
    <xf numFmtId="4" fontId="2" fillId="0" borderId="0" xfId="0" applyNumberFormat="1" applyFont="1"/>
    <xf numFmtId="3" fontId="0" fillId="0" borderId="0" xfId="0" applyNumberFormat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right"/>
    </xf>
    <xf numFmtId="4" fontId="2" fillId="0" borderId="1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10" fontId="2" fillId="0" borderId="1" xfId="0" applyNumberFormat="1" applyFont="1" applyBorder="1"/>
    <xf numFmtId="0" fontId="6" fillId="0" borderId="0" xfId="0" applyFont="1"/>
    <xf numFmtId="1" fontId="7" fillId="0" borderId="0" xfId="1" applyNumberFormat="1"/>
    <xf numFmtId="0" fontId="1" fillId="0" borderId="0" xfId="0" applyFont="1"/>
    <xf numFmtId="1" fontId="8" fillId="0" borderId="0" xfId="1" applyNumberFormat="1" applyFont="1"/>
    <xf numFmtId="3" fontId="6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/>
    </xf>
    <xf numFmtId="14" fontId="9" fillId="0" borderId="0" xfId="0" applyNumberFormat="1" applyFont="1"/>
    <xf numFmtId="0" fontId="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43"/>
  <sheetViews>
    <sheetView tabSelected="1" zoomScale="80" zoomScaleNormal="80" workbookViewId="0">
      <selection activeCell="D44" sqref="D44"/>
    </sheetView>
  </sheetViews>
  <sheetFormatPr defaultRowHeight="14"/>
  <cols>
    <col min="1" max="1" width="2.08203125" customWidth="1"/>
    <col min="2" max="2" width="26.6640625" bestFit="1" customWidth="1"/>
    <col min="3" max="6" width="21.58203125" bestFit="1" customWidth="1"/>
    <col min="8" max="8" width="14.33203125" customWidth="1"/>
    <col min="9" max="9" width="16.4140625" customWidth="1"/>
    <col min="10" max="10" width="10.9140625" style="3" bestFit="1" customWidth="1"/>
    <col min="11" max="14" width="21.33203125" bestFit="1" customWidth="1"/>
  </cols>
  <sheetData>
    <row r="3" spans="2:14">
      <c r="B3" s="1"/>
      <c r="C3" s="1" t="s">
        <v>0</v>
      </c>
      <c r="D3" s="1" t="s">
        <v>1</v>
      </c>
      <c r="E3" s="1" t="s">
        <v>1</v>
      </c>
      <c r="F3" s="1" t="s">
        <v>1</v>
      </c>
      <c r="H3" s="2" t="s">
        <v>48</v>
      </c>
      <c r="K3" s="1" t="s">
        <v>0</v>
      </c>
      <c r="L3" s="1" t="s">
        <v>1</v>
      </c>
      <c r="M3" s="1" t="s">
        <v>1</v>
      </c>
      <c r="N3" s="1" t="s">
        <v>1</v>
      </c>
    </row>
    <row r="4" spans="2:14" ht="14.4">
      <c r="B4" s="4"/>
      <c r="C4" s="4" t="s">
        <v>2</v>
      </c>
      <c r="D4" s="4" t="s">
        <v>3</v>
      </c>
      <c r="E4" s="4" t="s">
        <v>4</v>
      </c>
      <c r="F4" s="4" t="s">
        <v>5</v>
      </c>
      <c r="H4" s="2" t="s">
        <v>6</v>
      </c>
      <c r="I4" s="5">
        <v>286546</v>
      </c>
      <c r="J4" s="6"/>
      <c r="K4" s="4" t="s">
        <v>2</v>
      </c>
      <c r="L4" s="4" t="s">
        <v>3</v>
      </c>
      <c r="M4" s="4" t="s">
        <v>4</v>
      </c>
      <c r="N4" s="4" t="s">
        <v>5</v>
      </c>
    </row>
    <row r="5" spans="2:14" ht="14.4">
      <c r="B5" s="7"/>
      <c r="C5" s="7"/>
      <c r="D5" s="7"/>
      <c r="E5" s="7"/>
      <c r="F5" s="7"/>
      <c r="H5" t="s">
        <v>7</v>
      </c>
      <c r="I5" s="8">
        <v>22417</v>
      </c>
      <c r="J5" s="3">
        <f t="shared" ref="J5:J19" si="0">I5/$I$4</f>
        <v>7.8231767325316004E-2</v>
      </c>
      <c r="K5" s="9">
        <v>0</v>
      </c>
      <c r="L5" s="9">
        <f>J5*$D$14</f>
        <v>69342.291604140351</v>
      </c>
      <c r="M5" s="9">
        <f>$E$14*J5</f>
        <v>93786.675677552645</v>
      </c>
      <c r="N5" s="10">
        <f>J5*$F$14</f>
        <v>96482.928296891259</v>
      </c>
    </row>
    <row r="6" spans="2:14">
      <c r="B6" s="7"/>
      <c r="C6" s="7"/>
      <c r="D6" s="7"/>
      <c r="E6" s="7"/>
      <c r="F6" s="7"/>
      <c r="H6" t="s">
        <v>8</v>
      </c>
      <c r="I6" s="8">
        <v>51425</v>
      </c>
      <c r="J6" s="3">
        <f t="shared" si="0"/>
        <v>0.17946507716038612</v>
      </c>
      <c r="K6" s="9">
        <v>0</v>
      </c>
      <c r="L6" s="9">
        <f t="shared" ref="L6:L19" si="1">J6*$D$14</f>
        <v>159072.46044265144</v>
      </c>
      <c r="M6" s="9">
        <f t="shared" ref="M6:M19" si="2">$E$14*J6</f>
        <v>215148.31586377058</v>
      </c>
      <c r="N6" s="10">
        <f t="shared" ref="N6:N19" si="3">J6*$F$14</f>
        <v>221333.56772394312</v>
      </c>
    </row>
    <row r="7" spans="2:14" ht="14.4">
      <c r="B7" t="s">
        <v>9</v>
      </c>
      <c r="C7" s="7">
        <f>(45000*1.53)*15</f>
        <v>1032750</v>
      </c>
      <c r="D7" s="7">
        <f>(45000*1.53)*12</f>
        <v>826200</v>
      </c>
      <c r="E7" s="7">
        <f>D7*1.03</f>
        <v>850986</v>
      </c>
      <c r="F7" s="7">
        <f>E7*1.03</f>
        <v>876515.58000000007</v>
      </c>
      <c r="H7" t="s">
        <v>10</v>
      </c>
      <c r="I7" s="8">
        <v>59945</v>
      </c>
      <c r="J7" s="3">
        <f t="shared" si="0"/>
        <v>0.20919852309925807</v>
      </c>
      <c r="K7" s="9">
        <v>0</v>
      </c>
      <c r="L7" s="9">
        <f t="shared" si="1"/>
        <v>185427.29491948939</v>
      </c>
      <c r="M7" s="9">
        <f t="shared" si="2"/>
        <v>250793.69556545897</v>
      </c>
      <c r="N7" s="10">
        <f t="shared" si="3"/>
        <v>258003.70864777386</v>
      </c>
    </row>
    <row r="8" spans="2:14" ht="14.4">
      <c r="C8" s="7"/>
      <c r="D8" s="7"/>
      <c r="E8" s="7"/>
      <c r="F8" s="7"/>
      <c r="H8" t="s">
        <v>11</v>
      </c>
      <c r="I8" s="8">
        <v>10384</v>
      </c>
      <c r="J8" s="3">
        <f t="shared" si="0"/>
        <v>3.6238509698268341E-2</v>
      </c>
      <c r="K8" s="9">
        <v>0</v>
      </c>
      <c r="L8" s="9">
        <f t="shared" si="1"/>
        <v>32120.727841254109</v>
      </c>
      <c r="M8" s="9">
        <f t="shared" si="2"/>
        <v>43443.852443935706</v>
      </c>
      <c r="N8" s="10">
        <f t="shared" si="3"/>
        <v>44692.810252706375</v>
      </c>
    </row>
    <row r="9" spans="2:14">
      <c r="B9" t="s">
        <v>12</v>
      </c>
      <c r="C9" s="7">
        <f>C7*0.35</f>
        <v>361462.5</v>
      </c>
      <c r="D9" s="7">
        <f>D7*0.35</f>
        <v>289170</v>
      </c>
      <c r="E9" s="7">
        <f>E7*0.35</f>
        <v>297845.09999999998</v>
      </c>
      <c r="F9" s="7">
        <f>F7*0.35</f>
        <v>306780.45299999998</v>
      </c>
      <c r="H9" t="s">
        <v>13</v>
      </c>
      <c r="I9" s="8">
        <v>15281</v>
      </c>
      <c r="J9" s="3">
        <f t="shared" si="0"/>
        <v>5.3328261430974432E-2</v>
      </c>
      <c r="K9" s="9">
        <v>0</v>
      </c>
      <c r="L9" s="9">
        <f t="shared" si="1"/>
        <v>47268.57108457281</v>
      </c>
      <c r="M9" s="9">
        <f t="shared" si="2"/>
        <v>63931.578312382655</v>
      </c>
      <c r="N9" s="10">
        <f t="shared" si="3"/>
        <v>65769.533269607666</v>
      </c>
    </row>
    <row r="10" spans="2:14">
      <c r="B10" t="s">
        <v>14</v>
      </c>
      <c r="C10" s="7"/>
      <c r="D10" s="7"/>
      <c r="E10" s="7"/>
      <c r="F10" s="7"/>
      <c r="H10" t="s">
        <v>15</v>
      </c>
      <c r="I10" s="8">
        <v>16137</v>
      </c>
      <c r="J10" s="3">
        <f t="shared" si="0"/>
        <v>5.6315565389152181E-2</v>
      </c>
      <c r="K10" s="9">
        <v>0</v>
      </c>
      <c r="L10" s="9">
        <f t="shared" si="1"/>
        <v>49916.42769398282</v>
      </c>
      <c r="M10" s="9">
        <f t="shared" si="2"/>
        <v>67512.851202599239</v>
      </c>
      <c r="N10" s="10">
        <f t="shared" si="3"/>
        <v>69453.763390593493</v>
      </c>
    </row>
    <row r="11" spans="2:14" ht="14.4">
      <c r="C11" s="7"/>
      <c r="D11" s="7"/>
      <c r="E11" s="7"/>
      <c r="F11" s="7"/>
      <c r="H11" t="s">
        <v>16</v>
      </c>
      <c r="I11" s="8">
        <v>26634</v>
      </c>
      <c r="J11" s="3">
        <f t="shared" si="0"/>
        <v>9.2948427128628566E-2</v>
      </c>
      <c r="K11" s="9">
        <v>0</v>
      </c>
      <c r="L11" s="9">
        <f t="shared" si="1"/>
        <v>82386.697354002506</v>
      </c>
      <c r="M11" s="9">
        <f t="shared" si="2"/>
        <v>111429.46513788363</v>
      </c>
      <c r="N11" s="10">
        <f t="shared" si="3"/>
        <v>114632.92645132719</v>
      </c>
    </row>
    <row r="12" spans="2:14">
      <c r="B12" t="s">
        <v>17</v>
      </c>
      <c r="C12" s="7">
        <v>50000</v>
      </c>
      <c r="D12" s="7">
        <v>50000</v>
      </c>
      <c r="E12" s="7">
        <v>50000</v>
      </c>
      <c r="F12" s="7">
        <v>50000</v>
      </c>
      <c r="H12" t="s">
        <v>18</v>
      </c>
      <c r="I12" s="8">
        <v>10254</v>
      </c>
      <c r="J12" s="3">
        <f t="shared" si="0"/>
        <v>3.5784830358825459E-2</v>
      </c>
      <c r="K12" s="9">
        <v>0</v>
      </c>
      <c r="L12" s="9">
        <f t="shared" si="1"/>
        <v>31718.600085152124</v>
      </c>
      <c r="M12" s="9">
        <f t="shared" si="2"/>
        <v>42899.967542384125</v>
      </c>
      <c r="N12" s="10">
        <f t="shared" si="3"/>
        <v>44133.289323117409</v>
      </c>
    </row>
    <row r="13" spans="2:14" ht="14.4">
      <c r="H13" t="s">
        <v>19</v>
      </c>
      <c r="I13" s="8">
        <v>20540</v>
      </c>
      <c r="J13" s="3">
        <f t="shared" si="0"/>
        <v>7.1681335631975318E-2</v>
      </c>
      <c r="K13" s="9">
        <v>0</v>
      </c>
      <c r="L13" s="9">
        <f t="shared" si="1"/>
        <v>63536.185464113965</v>
      </c>
      <c r="M13" s="9">
        <f t="shared" si="2"/>
        <v>85933.814445150172</v>
      </c>
      <c r="N13" s="10">
        <f t="shared" si="3"/>
        <v>88404.306875056718</v>
      </c>
    </row>
    <row r="14" spans="2:14" ht="15" thickBot="1">
      <c r="B14" s="11" t="s">
        <v>20</v>
      </c>
      <c r="C14" s="11">
        <f>SUM(C7:C13)</f>
        <v>1444212.5</v>
      </c>
      <c r="D14" s="11">
        <f>SUM(D7:D13)-279000</f>
        <v>886370</v>
      </c>
      <c r="E14" s="11">
        <f>SUM(E7:E13)</f>
        <v>1198831.1000000001</v>
      </c>
      <c r="F14" s="11">
        <f>SUM(F7:F13)</f>
        <v>1233296.0330000001</v>
      </c>
      <c r="H14" t="s">
        <v>21</v>
      </c>
      <c r="I14" s="8">
        <v>6851</v>
      </c>
      <c r="J14" s="3">
        <f t="shared" si="0"/>
        <v>2.3908901188639871E-2</v>
      </c>
      <c r="K14" s="9">
        <v>0</v>
      </c>
      <c r="L14" s="9">
        <f t="shared" si="1"/>
        <v>21192.132746574724</v>
      </c>
      <c r="M14" s="9">
        <f t="shared" si="2"/>
        <v>28662.734311768447</v>
      </c>
      <c r="N14" s="10">
        <f t="shared" si="3"/>
        <v>29486.75298933854</v>
      </c>
    </row>
    <row r="15" spans="2:14" ht="14.5" thickTop="1">
      <c r="H15" t="s">
        <v>22</v>
      </c>
      <c r="I15" s="8">
        <v>10998</v>
      </c>
      <c r="J15" s="3">
        <f t="shared" si="0"/>
        <v>3.8381272116867801E-2</v>
      </c>
      <c r="K15" s="9">
        <v>0</v>
      </c>
      <c r="L15" s="9">
        <f t="shared" si="1"/>
        <v>34020.008166228115</v>
      </c>
      <c r="M15" s="9">
        <f t="shared" si="2"/>
        <v>46012.662671263955</v>
      </c>
      <c r="N15" s="10">
        <f t="shared" si="3"/>
        <v>47335.470643226574</v>
      </c>
    </row>
    <row r="16" spans="2:14">
      <c r="B16" t="s">
        <v>49</v>
      </c>
      <c r="H16" t="s">
        <v>23</v>
      </c>
      <c r="I16" s="8">
        <v>10823</v>
      </c>
      <c r="J16" s="3">
        <f t="shared" si="0"/>
        <v>3.7770549929156225E-2</v>
      </c>
      <c r="K16" s="9">
        <v>0</v>
      </c>
      <c r="L16" s="9">
        <f t="shared" si="1"/>
        <v>33478.682340706204</v>
      </c>
      <c r="M16" s="9">
        <f t="shared" si="2"/>
        <v>45280.509919175282</v>
      </c>
      <c r="N16" s="10">
        <f t="shared" si="3"/>
        <v>46582.269391856804</v>
      </c>
    </row>
    <row r="17" spans="2:14">
      <c r="B17" s="22" t="s">
        <v>50</v>
      </c>
      <c r="E17" s="7"/>
      <c r="F17" s="7"/>
      <c r="H17" t="s">
        <v>24</v>
      </c>
      <c r="I17" s="8">
        <v>11223</v>
      </c>
      <c r="J17" s="3">
        <f t="shared" si="0"/>
        <v>3.9166486358211246E-2</v>
      </c>
      <c r="K17" s="9">
        <v>0</v>
      </c>
      <c r="L17" s="9">
        <f t="shared" si="1"/>
        <v>34715.9985133277</v>
      </c>
      <c r="M17" s="9">
        <f t="shared" si="2"/>
        <v>46954.001923949385</v>
      </c>
      <c r="N17" s="10">
        <f t="shared" si="3"/>
        <v>48303.872252130546</v>
      </c>
    </row>
    <row r="18" spans="2:14" ht="15.5" customHeight="1">
      <c r="H18" t="s">
        <v>26</v>
      </c>
      <c r="I18" s="8">
        <v>6752</v>
      </c>
      <c r="J18" s="3">
        <f t="shared" si="0"/>
        <v>2.3563406922448751E-2</v>
      </c>
      <c r="K18" s="9">
        <v>0</v>
      </c>
      <c r="L18" s="9">
        <f t="shared" si="1"/>
        <v>20885.8969938509</v>
      </c>
      <c r="M18" s="9">
        <f t="shared" si="2"/>
        <v>28248.545040586854</v>
      </c>
      <c r="N18" s="10">
        <f t="shared" si="3"/>
        <v>29060.656281420786</v>
      </c>
    </row>
    <row r="19" spans="2:14">
      <c r="H19" t="s">
        <v>28</v>
      </c>
      <c r="I19" s="8">
        <v>6882</v>
      </c>
      <c r="J19" s="3">
        <f t="shared" si="0"/>
        <v>2.4017086261891633E-2</v>
      </c>
      <c r="K19" s="9">
        <v>0</v>
      </c>
      <c r="L19" s="9">
        <f t="shared" si="1"/>
        <v>21288.024749952889</v>
      </c>
      <c r="M19" s="9">
        <f t="shared" si="2"/>
        <v>28792.429942138438</v>
      </c>
      <c r="N19" s="10">
        <f t="shared" si="3"/>
        <v>29620.177211009752</v>
      </c>
    </row>
    <row r="20" spans="2:14" ht="14.4">
      <c r="K20" s="9"/>
      <c r="L20" s="9"/>
      <c r="M20" s="9"/>
      <c r="N20" s="9"/>
    </row>
    <row r="21" spans="2:14" ht="15" thickBot="1">
      <c r="H21" s="11" t="s">
        <v>20</v>
      </c>
      <c r="I21" s="11">
        <f>SUM(I5:I19)</f>
        <v>286546</v>
      </c>
      <c r="J21" s="15">
        <f>SUM(J5:J20)</f>
        <v>1.0000000000000002</v>
      </c>
      <c r="K21" s="11">
        <f>C14</f>
        <v>1444212.5</v>
      </c>
      <c r="L21" s="11">
        <f>SUM(L5:L19)</f>
        <v>886369.99999999988</v>
      </c>
      <c r="M21" s="11">
        <f>SUM(M5:M19)</f>
        <v>1198831.1000000003</v>
      </c>
      <c r="N21" s="11">
        <f>SUM(N5:N19)</f>
        <v>1233296.0330000001</v>
      </c>
    </row>
    <row r="22" spans="2:14" ht="20.5" thickTop="1">
      <c r="B22" s="12" t="s">
        <v>25</v>
      </c>
      <c r="I22" s="22" t="s">
        <v>50</v>
      </c>
    </row>
    <row r="23" spans="2:14">
      <c r="B23" s="13" t="s">
        <v>27</v>
      </c>
    </row>
    <row r="24" spans="2:14">
      <c r="B24" s="14" t="s">
        <v>6</v>
      </c>
      <c r="C24" s="14" t="s">
        <v>29</v>
      </c>
      <c r="D24" s="14"/>
      <c r="E24" s="14"/>
      <c r="H24" s="23"/>
      <c r="K24" s="1"/>
      <c r="L24" s="1"/>
      <c r="M24" s="1"/>
      <c r="N24" s="1"/>
    </row>
    <row r="25" spans="2:14" ht="14.4">
      <c r="F25" s="16"/>
      <c r="H25" s="2"/>
      <c r="I25" s="5"/>
      <c r="J25" s="6"/>
      <c r="K25" s="4"/>
      <c r="L25" s="4"/>
      <c r="M25" s="4"/>
      <c r="N25" s="4"/>
    </row>
    <row r="26" spans="2:14" ht="14.5">
      <c r="B26" s="16" t="s">
        <v>30</v>
      </c>
      <c r="C26" s="16" t="s">
        <v>31</v>
      </c>
      <c r="E26" s="17"/>
      <c r="F26" s="16"/>
      <c r="I26" s="8"/>
      <c r="K26" s="9"/>
      <c r="L26" s="9"/>
      <c r="M26" s="9"/>
      <c r="N26" s="10"/>
    </row>
    <row r="27" spans="2:14" ht="14.5">
      <c r="B27" s="16" t="s">
        <v>8</v>
      </c>
      <c r="C27" s="16" t="s">
        <v>32</v>
      </c>
      <c r="E27" s="17"/>
      <c r="F27" s="16"/>
      <c r="I27" s="8"/>
      <c r="K27" s="9"/>
      <c r="L27" s="9"/>
      <c r="M27" s="9"/>
      <c r="N27" s="10"/>
    </row>
    <row r="28" spans="2:14" ht="14.5">
      <c r="B28" s="16" t="s">
        <v>10</v>
      </c>
      <c r="C28" s="16" t="s">
        <v>33</v>
      </c>
      <c r="E28" s="17"/>
      <c r="F28" s="16"/>
      <c r="I28" s="8"/>
      <c r="K28" s="9"/>
      <c r="L28" s="9"/>
      <c r="M28" s="9"/>
      <c r="N28" s="10"/>
    </row>
    <row r="29" spans="2:14" ht="14.5">
      <c r="B29" s="16" t="s">
        <v>11</v>
      </c>
      <c r="C29" s="16" t="s">
        <v>34</v>
      </c>
      <c r="E29" s="17"/>
      <c r="F29" s="16"/>
      <c r="I29" s="8"/>
      <c r="K29" s="9"/>
      <c r="L29" s="9"/>
      <c r="M29" s="9"/>
      <c r="N29" s="10"/>
    </row>
    <row r="30" spans="2:14" ht="14.5">
      <c r="B30" s="16" t="s">
        <v>13</v>
      </c>
      <c r="C30" s="16" t="s">
        <v>35</v>
      </c>
      <c r="E30" s="17"/>
      <c r="F30" s="16"/>
      <c r="I30" s="8"/>
      <c r="K30" s="9"/>
      <c r="L30" s="9"/>
      <c r="M30" s="9"/>
      <c r="N30" s="10"/>
    </row>
    <row r="31" spans="2:14" ht="14.5">
      <c r="B31" s="16" t="s">
        <v>15</v>
      </c>
      <c r="C31" s="16" t="s">
        <v>36</v>
      </c>
      <c r="E31" s="17"/>
      <c r="F31" s="16"/>
      <c r="I31" s="8"/>
      <c r="K31" s="9"/>
      <c r="L31" s="9"/>
      <c r="M31" s="9"/>
      <c r="N31" s="10"/>
    </row>
    <row r="32" spans="2:14" ht="14.5">
      <c r="B32" s="16" t="s">
        <v>16</v>
      </c>
      <c r="C32" s="16" t="s">
        <v>37</v>
      </c>
      <c r="E32" s="17"/>
      <c r="F32" s="16"/>
      <c r="I32" s="8"/>
      <c r="K32" s="9"/>
      <c r="L32" s="9"/>
      <c r="M32" s="9"/>
      <c r="N32" s="10"/>
    </row>
    <row r="33" spans="2:14" ht="14.5">
      <c r="B33" s="16" t="s">
        <v>18</v>
      </c>
      <c r="C33" s="16" t="s">
        <v>38</v>
      </c>
      <c r="D33" s="18"/>
      <c r="E33" s="19"/>
      <c r="F33" s="16"/>
      <c r="H33" s="18"/>
      <c r="I33" s="21"/>
      <c r="K33" s="9"/>
      <c r="L33" s="9"/>
      <c r="M33" s="9"/>
      <c r="N33" s="10"/>
    </row>
    <row r="34" spans="2:14" ht="14.5">
      <c r="B34" s="16" t="s">
        <v>39</v>
      </c>
      <c r="C34" s="16" t="s">
        <v>40</v>
      </c>
      <c r="D34" s="18"/>
      <c r="E34" s="19"/>
      <c r="F34" s="16"/>
      <c r="H34" s="18"/>
      <c r="I34" s="21"/>
      <c r="K34" s="9"/>
      <c r="L34" s="9"/>
      <c r="M34" s="9"/>
      <c r="N34" s="10"/>
    </row>
    <row r="35" spans="2:14" ht="14.5">
      <c r="B35" s="16" t="s">
        <v>21</v>
      </c>
      <c r="C35" s="16" t="s">
        <v>41</v>
      </c>
      <c r="D35" s="18"/>
      <c r="E35" s="19"/>
      <c r="F35" s="16"/>
      <c r="H35" s="18"/>
      <c r="I35" s="21"/>
      <c r="K35" s="9"/>
      <c r="L35" s="9"/>
      <c r="M35" s="9"/>
      <c r="N35" s="10"/>
    </row>
    <row r="36" spans="2:14" ht="14.5">
      <c r="B36" s="16" t="s">
        <v>42</v>
      </c>
      <c r="C36" s="16" t="s">
        <v>43</v>
      </c>
      <c r="D36" s="18"/>
      <c r="E36" s="17"/>
      <c r="F36" s="16"/>
      <c r="I36" s="8"/>
      <c r="K36" s="9"/>
      <c r="L36" s="9"/>
      <c r="M36" s="9"/>
      <c r="N36" s="10"/>
    </row>
    <row r="37" spans="2:14" ht="14.4">
      <c r="B37" s="16" t="s">
        <v>23</v>
      </c>
      <c r="C37" s="20">
        <v>10823</v>
      </c>
      <c r="E37" s="17"/>
      <c r="F37" s="16"/>
      <c r="I37" s="8"/>
      <c r="K37" s="9"/>
      <c r="L37" s="9"/>
      <c r="M37" s="9"/>
      <c r="N37" s="10"/>
    </row>
    <row r="38" spans="2:14" ht="14.5">
      <c r="B38" s="16" t="s">
        <v>24</v>
      </c>
      <c r="C38" s="16" t="s">
        <v>44</v>
      </c>
      <c r="E38" s="17"/>
      <c r="F38" s="7"/>
      <c r="I38" s="8"/>
      <c r="K38" s="9"/>
      <c r="L38" s="9"/>
      <c r="M38" s="9"/>
      <c r="N38" s="10"/>
    </row>
    <row r="39" spans="2:14" ht="14.5">
      <c r="B39" s="16" t="s">
        <v>45</v>
      </c>
      <c r="C39" s="16" t="s">
        <v>46</v>
      </c>
      <c r="E39" s="17"/>
      <c r="I39" s="8"/>
      <c r="K39" s="9"/>
      <c r="L39" s="9"/>
      <c r="M39" s="9"/>
      <c r="N39" s="10"/>
    </row>
    <row r="40" spans="2:14">
      <c r="B40" s="16" t="s">
        <v>28</v>
      </c>
      <c r="C40" s="16" t="s">
        <v>47</v>
      </c>
      <c r="D40" s="18"/>
      <c r="E40" s="18"/>
      <c r="H40" s="18"/>
      <c r="I40" s="21"/>
      <c r="K40" s="9"/>
      <c r="L40" s="9"/>
      <c r="M40" s="9"/>
      <c r="N40" s="10"/>
    </row>
    <row r="41" spans="2:14" ht="14.4">
      <c r="K41" s="9"/>
      <c r="L41" s="9"/>
      <c r="M41" s="9"/>
      <c r="N41" s="9"/>
    </row>
    <row r="42" spans="2:14" ht="15" thickBot="1">
      <c r="H42" s="11"/>
      <c r="I42" s="11"/>
      <c r="J42" s="15"/>
      <c r="K42" s="11"/>
      <c r="L42" s="11"/>
      <c r="M42" s="11"/>
      <c r="N42" s="11"/>
    </row>
    <row r="43" spans="2:14" ht="1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Joel</dc:creator>
  <cp:lastModifiedBy>Cecilia Jansson</cp:lastModifiedBy>
  <dcterms:created xsi:type="dcterms:W3CDTF">2025-04-30T06:36:08Z</dcterms:created>
  <dcterms:modified xsi:type="dcterms:W3CDTF">2025-08-22T12:41:39Z</dcterms:modified>
</cp:coreProperties>
</file>